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10" yWindow="540" windowWidth="21735" windowHeight="8640" activeTab="2"/>
  </bookViews>
  <sheets>
    <sheet name="Rekapitulace stavby" sheetId="1" r:id="rId1"/>
    <sheet name="01 - SDZ" sheetId="2" r:id="rId2"/>
    <sheet name="02 - 5K3-1" sheetId="3" r:id="rId3"/>
    <sheet name="03 - 5K3-5" sheetId="4" r:id="rId4"/>
    <sheet name="04 - 5K3-7" sheetId="5" r:id="rId5"/>
    <sheet name="05 - 5K4-2" sheetId="6" r:id="rId6"/>
    <sheet name="06 - 5K4-3" sheetId="7" r:id="rId7"/>
    <sheet name="07 - 5K4-5" sheetId="8" r:id="rId8"/>
    <sheet name="08 - 5K4-10" sheetId="9" r:id="rId9"/>
    <sheet name="09 - M1-1-1" sheetId="10" r:id="rId10"/>
    <sheet name="10 - M1-1-2" sheetId="11" r:id="rId11"/>
    <sheet name="11 - M1-2" sheetId="12" r:id="rId12"/>
    <sheet name="12 - M1-3" sheetId="13" r:id="rId13"/>
    <sheet name="13 - M1-1-5" sheetId="14" r:id="rId14"/>
    <sheet name="14 - M1-1-8" sheetId="15" r:id="rId15"/>
    <sheet name="15 - P1+P2+P3-1" sheetId="16" r:id="rId16"/>
    <sheet name="16 - P1+P2+P3-3" sheetId="17" r:id="rId17"/>
    <sheet name="17 - P1+P2+P3-4" sheetId="18" r:id="rId18"/>
    <sheet name="18 - P1+P2+P3-5-1" sheetId="19" r:id="rId19"/>
    <sheet name="19 - P1+P2+P3-5-2" sheetId="20" r:id="rId20"/>
    <sheet name="20 - P1+P2+P3-6" sheetId="21" r:id="rId21"/>
    <sheet name="21 - P1+P2+P3-7" sheetId="22" r:id="rId22"/>
    <sheet name="22 - P1+P2+P3-8-1" sheetId="23" r:id="rId23"/>
    <sheet name="23 - P1+P2+P3-9" sheetId="24" r:id="rId24"/>
    <sheet name="24 - P1+P2+P3-10" sheetId="25" r:id="rId25"/>
    <sheet name="25 - P1-P2-P3-11" sheetId="26" r:id="rId26"/>
    <sheet name="26 - P1+P2+P3-14" sheetId="27" r:id="rId27"/>
    <sheet name="27 - P1+P2+P3-15" sheetId="28" r:id="rId28"/>
    <sheet name="28 - P1+P2+P3-17" sheetId="29" r:id="rId29"/>
    <sheet name="29 - P1+P2+P3-21" sheetId="30" r:id="rId30"/>
    <sheet name="30 - P1+P2+P3-22" sheetId="31" r:id="rId31"/>
    <sheet name="31 - P4-1" sheetId="32" r:id="rId32"/>
    <sheet name="32 - P4-2" sheetId="33" r:id="rId33"/>
    <sheet name="33 - P4-3" sheetId="34" r:id="rId34"/>
    <sheet name="34 - P4-5" sheetId="35" r:id="rId35"/>
    <sheet name="35 - P4-13" sheetId="36" r:id="rId36"/>
    <sheet name="36 - Rušené portály" sheetId="37" r:id="rId37"/>
    <sheet name="d - Dopravní opatření" sheetId="38" r:id="rId38"/>
    <sheet name="v - VRN" sheetId="39" r:id="rId39"/>
    <sheet name="Seznam figur" sheetId="40" r:id="rId40"/>
    <sheet name="Pokyny pro vyplnění" sheetId="41" r:id="rId41"/>
  </sheets>
  <definedNames>
    <definedName name="_xlnm._FilterDatabase" localSheetId="1" hidden="1">'01 - SDZ'!$C$85:$K$537</definedName>
    <definedName name="_xlnm._FilterDatabase" localSheetId="2" hidden="1">'02 - 5K3-1'!$C$85:$K$118</definedName>
    <definedName name="_xlnm._FilterDatabase" localSheetId="3" hidden="1">'03 - 5K3-5'!$C$85:$K$118</definedName>
    <definedName name="_xlnm._FilterDatabase" localSheetId="4" hidden="1">'04 - 5K3-7'!$C$85:$K$118</definedName>
    <definedName name="_xlnm._FilterDatabase" localSheetId="5" hidden="1">'05 - 5K4-2'!$C$85:$K$118</definedName>
    <definedName name="_xlnm._FilterDatabase" localSheetId="6" hidden="1">'06 - 5K4-3'!$C$85:$K$118</definedName>
    <definedName name="_xlnm._FilterDatabase" localSheetId="7" hidden="1">'07 - 5K4-5'!$C$85:$K$118</definedName>
    <definedName name="_xlnm._FilterDatabase" localSheetId="8" hidden="1">'08 - 5K4-10'!$C$85:$K$118</definedName>
    <definedName name="_xlnm._FilterDatabase" localSheetId="9" hidden="1">'09 - M1-1-1'!$C$85:$K$118</definedName>
    <definedName name="_xlnm._FilterDatabase" localSheetId="10" hidden="1">'10 - M1-1-2'!$C$90:$K$244</definedName>
    <definedName name="_xlnm._FilterDatabase" localSheetId="11" hidden="1">'11 - M1-2'!$C$88:$K$231</definedName>
    <definedName name="_xlnm._FilterDatabase" localSheetId="12" hidden="1">'12 - M1-3'!$C$90:$K$240</definedName>
    <definedName name="_xlnm._FilterDatabase" localSheetId="13" hidden="1">'13 - M1-1-5'!$C$85:$K$118</definedName>
    <definedName name="_xlnm._FilterDatabase" localSheetId="14" hidden="1">'14 - M1-1-8'!$C$85:$K$118</definedName>
    <definedName name="_xlnm._FilterDatabase" localSheetId="15" hidden="1">'15 - P1+P2+P3-1'!$C$85:$K$118</definedName>
    <definedName name="_xlnm._FilterDatabase" localSheetId="16" hidden="1">'16 - P1+P2+P3-3'!$C$90:$K$247</definedName>
    <definedName name="_xlnm._FilterDatabase" localSheetId="17" hidden="1">'17 - P1+P2+P3-4'!$C$85:$K$118</definedName>
    <definedName name="_xlnm._FilterDatabase" localSheetId="18" hidden="1">'18 - P1+P2+P3-5-1'!$C$85:$K$118</definedName>
    <definedName name="_xlnm._FilterDatabase" localSheetId="19" hidden="1">'19 - P1+P2+P3-5-2'!$C$85:$K$118</definedName>
    <definedName name="_xlnm._FilterDatabase" localSheetId="20" hidden="1">'20 - P1+P2+P3-6'!$C$85:$K$118</definedName>
    <definedName name="_xlnm._FilterDatabase" localSheetId="21" hidden="1">'21 - P1+P2+P3-7'!$C$85:$K$118</definedName>
    <definedName name="_xlnm._FilterDatabase" localSheetId="22" hidden="1">'22 - P1+P2+P3-8-1'!$C$85:$K$118</definedName>
    <definedName name="_xlnm._FilterDatabase" localSheetId="23" hidden="1">'23 - P1+P2+P3-9'!$C$85:$K$118</definedName>
    <definedName name="_xlnm._FilterDatabase" localSheetId="24" hidden="1">'24 - P1+P2+P3-10'!$C$85:$K$118</definedName>
    <definedName name="_xlnm._FilterDatabase" localSheetId="25" hidden="1">'25 - P1-P2-P3-11'!$C$90:$K$246</definedName>
    <definedName name="_xlnm._FilterDatabase" localSheetId="26" hidden="1">'26 - P1+P2+P3-14'!$C$91:$K$251</definedName>
    <definedName name="_xlnm._FilterDatabase" localSheetId="27" hidden="1">'27 - P1+P2+P3-15'!$C$90:$K$241</definedName>
    <definedName name="_xlnm._FilterDatabase" localSheetId="28" hidden="1">'28 - P1+P2+P3-17'!$C$89:$K$196</definedName>
    <definedName name="_xlnm._FilterDatabase" localSheetId="29" hidden="1">'29 - P1+P2+P3-21'!$C$90:$K$262</definedName>
    <definedName name="_xlnm._FilterDatabase" localSheetId="30" hidden="1">'30 - P1+P2+P3-22'!$C$90:$K$241</definedName>
    <definedName name="_xlnm._FilterDatabase" localSheetId="31" hidden="1">'31 - P4-1'!$C$85:$K$118</definedName>
    <definedName name="_xlnm._FilterDatabase" localSheetId="32" hidden="1">'32 - P4-2'!$C$85:$K$118</definedName>
    <definedName name="_xlnm._FilterDatabase" localSheetId="33" hidden="1">'33 - P4-3'!$C$85:$K$118</definedName>
    <definedName name="_xlnm._FilterDatabase" localSheetId="34" hidden="1">'34 - P4-5'!$C$85:$K$118</definedName>
    <definedName name="_xlnm._FilterDatabase" localSheetId="35" hidden="1">'35 - P4-13'!$C$85:$K$118</definedName>
    <definedName name="_xlnm._FilterDatabase" localSheetId="36" hidden="1">'36 - Rušené portály'!$C$81:$K$94</definedName>
    <definedName name="_xlnm._FilterDatabase" localSheetId="37" hidden="1">'d - Dopravní opatření'!$C$80:$K$89</definedName>
    <definedName name="_xlnm._FilterDatabase" localSheetId="38" hidden="1">'v - VRN'!$C$83:$K$100</definedName>
    <definedName name="_xlnm.Print_Titles" localSheetId="1">'01 - SDZ'!$85:$85</definedName>
    <definedName name="_xlnm.Print_Titles" localSheetId="2">'02 - 5K3-1'!$85:$85</definedName>
    <definedName name="_xlnm.Print_Titles" localSheetId="3">'03 - 5K3-5'!$85:$85</definedName>
    <definedName name="_xlnm.Print_Titles" localSheetId="4">'04 - 5K3-7'!$85:$85</definedName>
    <definedName name="_xlnm.Print_Titles" localSheetId="5">'05 - 5K4-2'!$85:$85</definedName>
    <definedName name="_xlnm.Print_Titles" localSheetId="6">'06 - 5K4-3'!$85:$85</definedName>
    <definedName name="_xlnm.Print_Titles" localSheetId="7">'07 - 5K4-5'!$85:$85</definedName>
    <definedName name="_xlnm.Print_Titles" localSheetId="8">'08 - 5K4-10'!$85:$85</definedName>
    <definedName name="_xlnm.Print_Titles" localSheetId="9">'09 - M1-1-1'!$85:$85</definedName>
    <definedName name="_xlnm.Print_Titles" localSheetId="10">'10 - M1-1-2'!$90:$90</definedName>
    <definedName name="_xlnm.Print_Titles" localSheetId="11">'11 - M1-2'!$88:$88</definedName>
    <definedName name="_xlnm.Print_Titles" localSheetId="12">'12 - M1-3'!$90:$90</definedName>
    <definedName name="_xlnm.Print_Titles" localSheetId="13">'13 - M1-1-5'!$85:$85</definedName>
    <definedName name="_xlnm.Print_Titles" localSheetId="14">'14 - M1-1-8'!$85:$85</definedName>
    <definedName name="_xlnm.Print_Titles" localSheetId="15">'15 - P1+P2+P3-1'!$85:$85</definedName>
    <definedName name="_xlnm.Print_Titles" localSheetId="16">'16 - P1+P2+P3-3'!$90:$90</definedName>
    <definedName name="_xlnm.Print_Titles" localSheetId="17">'17 - P1+P2+P3-4'!$85:$85</definedName>
    <definedName name="_xlnm.Print_Titles" localSheetId="18">'18 - P1+P2+P3-5-1'!$85:$85</definedName>
    <definedName name="_xlnm.Print_Titles" localSheetId="19">'19 - P1+P2+P3-5-2'!$85:$85</definedName>
    <definedName name="_xlnm.Print_Titles" localSheetId="20">'20 - P1+P2+P3-6'!$85:$85</definedName>
    <definedName name="_xlnm.Print_Titles" localSheetId="21">'21 - P1+P2+P3-7'!$85:$85</definedName>
    <definedName name="_xlnm.Print_Titles" localSheetId="22">'22 - P1+P2+P3-8-1'!$85:$85</definedName>
    <definedName name="_xlnm.Print_Titles" localSheetId="23">'23 - P1+P2+P3-9'!$85:$85</definedName>
    <definedName name="_xlnm.Print_Titles" localSheetId="24">'24 - P1+P2+P3-10'!$85:$85</definedName>
    <definedName name="_xlnm.Print_Titles" localSheetId="25">'25 - P1-P2-P3-11'!$90:$90</definedName>
    <definedName name="_xlnm.Print_Titles" localSheetId="26">'26 - P1+P2+P3-14'!$91:$91</definedName>
    <definedName name="_xlnm.Print_Titles" localSheetId="27">'27 - P1+P2+P3-15'!$90:$90</definedName>
    <definedName name="_xlnm.Print_Titles" localSheetId="28">'28 - P1+P2+P3-17'!$89:$89</definedName>
    <definedName name="_xlnm.Print_Titles" localSheetId="29">'29 - P1+P2+P3-21'!$90:$90</definedName>
    <definedName name="_xlnm.Print_Titles" localSheetId="30">'30 - P1+P2+P3-22'!$90:$90</definedName>
    <definedName name="_xlnm.Print_Titles" localSheetId="31">'31 - P4-1'!$85:$85</definedName>
    <definedName name="_xlnm.Print_Titles" localSheetId="32">'32 - P4-2'!$85:$85</definedName>
    <definedName name="_xlnm.Print_Titles" localSheetId="33">'33 - P4-3'!$85:$85</definedName>
    <definedName name="_xlnm.Print_Titles" localSheetId="34">'34 - P4-5'!$85:$85</definedName>
    <definedName name="_xlnm.Print_Titles" localSheetId="35">'35 - P4-13'!$85:$85</definedName>
    <definedName name="_xlnm.Print_Titles" localSheetId="36">'36 - Rušené portály'!$81:$81</definedName>
    <definedName name="_xlnm.Print_Titles" localSheetId="37">'d - Dopravní opatření'!$80:$80</definedName>
    <definedName name="_xlnm.Print_Titles" localSheetId="0">'Rekapitulace stavby'!$52:$52</definedName>
    <definedName name="_xlnm.Print_Titles" localSheetId="39">'Seznam figur'!$9:$9</definedName>
    <definedName name="_xlnm.Print_Titles" localSheetId="38">'v - VRN'!$83:$83</definedName>
    <definedName name="_xlnm.Print_Area" localSheetId="1">'01 - SDZ'!$C$4:$J$39,'01 - SDZ'!$C$45:$J$67,'01 - SDZ'!$C$73:$K$537</definedName>
    <definedName name="_xlnm.Print_Area" localSheetId="2">'02 - 5K3-1'!$C$4:$J$39,'02 - 5K3-1'!$C$45:$J$67,'02 - 5K3-1'!$C$73:$K$118</definedName>
    <definedName name="_xlnm.Print_Area" localSheetId="3">'03 - 5K3-5'!$C$4:$J$39,'03 - 5K3-5'!$C$45:$J$67,'03 - 5K3-5'!$C$73:$K$118</definedName>
    <definedName name="_xlnm.Print_Area" localSheetId="4">'04 - 5K3-7'!$C$4:$J$39,'04 - 5K3-7'!$C$45:$J$67,'04 - 5K3-7'!$C$73:$K$118</definedName>
    <definedName name="_xlnm.Print_Area" localSheetId="5">'05 - 5K4-2'!$C$4:$J$39,'05 - 5K4-2'!$C$45:$J$67,'05 - 5K4-2'!$C$73:$K$118</definedName>
    <definedName name="_xlnm.Print_Area" localSheetId="6">'06 - 5K4-3'!$C$4:$J$39,'06 - 5K4-3'!$C$45:$J$67,'06 - 5K4-3'!$C$73:$K$118</definedName>
    <definedName name="_xlnm.Print_Area" localSheetId="7">'07 - 5K4-5'!$C$4:$J$39,'07 - 5K4-5'!$C$45:$J$67,'07 - 5K4-5'!$C$73:$K$118</definedName>
    <definedName name="_xlnm.Print_Area" localSheetId="8">'08 - 5K4-10'!$C$4:$J$39,'08 - 5K4-10'!$C$45:$J$67,'08 - 5K4-10'!$C$73:$K$118</definedName>
    <definedName name="_xlnm.Print_Area" localSheetId="9">'09 - M1-1-1'!$C$4:$J$39,'09 - M1-1-1'!$C$45:$J$67,'09 - M1-1-1'!$C$73:$K$118</definedName>
    <definedName name="_xlnm.Print_Area" localSheetId="10">'10 - M1-1-2'!$C$4:$J$39,'10 - M1-1-2'!$C$45:$J$72,'10 - M1-1-2'!$C$78:$K$244</definedName>
    <definedName name="_xlnm.Print_Area" localSheetId="11">'11 - M1-2'!$C$4:$J$39,'11 - M1-2'!$C$45:$J$70,'11 - M1-2'!$C$76:$K$231</definedName>
    <definedName name="_xlnm.Print_Area" localSheetId="12">'12 - M1-3'!$C$4:$J$39,'12 - M1-3'!$C$45:$J$72,'12 - M1-3'!$C$78:$K$240</definedName>
    <definedName name="_xlnm.Print_Area" localSheetId="13">'13 - M1-1-5'!$C$4:$J$39,'13 - M1-1-5'!$C$45:$J$67,'13 - M1-1-5'!$C$73:$K$118</definedName>
    <definedName name="_xlnm.Print_Area" localSheetId="14">'14 - M1-1-8'!$C$4:$J$39,'14 - M1-1-8'!$C$45:$J$67,'14 - M1-1-8'!$C$73:$K$118</definedName>
    <definedName name="_xlnm.Print_Area" localSheetId="15">'15 - P1+P2+P3-1'!$C$4:$J$39,'15 - P1+P2+P3-1'!$C$45:$J$67,'15 - P1+P2+P3-1'!$C$73:$K$118</definedName>
    <definedName name="_xlnm.Print_Area" localSheetId="16">'16 - P1+P2+P3-3'!$C$4:$J$39,'16 - P1+P2+P3-3'!$C$45:$J$72,'16 - P1+P2+P3-3'!$C$78:$K$247</definedName>
    <definedName name="_xlnm.Print_Area" localSheetId="17">'17 - P1+P2+P3-4'!$C$4:$J$39,'17 - P1+P2+P3-4'!$C$45:$J$67,'17 - P1+P2+P3-4'!$C$73:$K$118</definedName>
    <definedName name="_xlnm.Print_Area" localSheetId="18">'18 - P1+P2+P3-5-1'!$C$4:$J$39,'18 - P1+P2+P3-5-1'!$C$45:$J$67,'18 - P1+P2+P3-5-1'!$C$73:$K$118</definedName>
    <definedName name="_xlnm.Print_Area" localSheetId="19">'19 - P1+P2+P3-5-2'!$C$4:$J$39,'19 - P1+P2+P3-5-2'!$C$45:$J$67,'19 - P1+P2+P3-5-2'!$C$73:$K$118</definedName>
    <definedName name="_xlnm.Print_Area" localSheetId="20">'20 - P1+P2+P3-6'!$C$4:$J$39,'20 - P1+P2+P3-6'!$C$45:$J$67,'20 - P1+P2+P3-6'!$C$73:$K$118</definedName>
    <definedName name="_xlnm.Print_Area" localSheetId="21">'21 - P1+P2+P3-7'!$C$4:$J$39,'21 - P1+P2+P3-7'!$C$45:$J$67,'21 - P1+P2+P3-7'!$C$73:$K$118</definedName>
    <definedName name="_xlnm.Print_Area" localSheetId="22">'22 - P1+P2+P3-8-1'!$C$4:$J$39,'22 - P1+P2+P3-8-1'!$C$45:$J$67,'22 - P1+P2+P3-8-1'!$C$73:$K$118</definedName>
    <definedName name="_xlnm.Print_Area" localSheetId="23">'23 - P1+P2+P3-9'!$C$4:$J$39,'23 - P1+P2+P3-9'!$C$45:$J$67,'23 - P1+P2+P3-9'!$C$73:$K$118</definedName>
    <definedName name="_xlnm.Print_Area" localSheetId="24">'24 - P1+P2+P3-10'!$C$4:$J$39,'24 - P1+P2+P3-10'!$C$45:$J$67,'24 - P1+P2+P3-10'!$C$73:$K$118</definedName>
    <definedName name="_xlnm.Print_Area" localSheetId="25">'25 - P1-P2-P3-11'!$C$4:$J$39,'25 - P1-P2-P3-11'!$C$45:$J$72,'25 - P1-P2-P3-11'!$C$78:$K$246</definedName>
    <definedName name="_xlnm.Print_Area" localSheetId="26">'26 - P1+P2+P3-14'!$C$4:$J$39,'26 - P1+P2+P3-14'!$C$45:$J$73,'26 - P1+P2+P3-14'!$C$79:$K$251</definedName>
    <definedName name="_xlnm.Print_Area" localSheetId="27">'27 - P1+P2+P3-15'!$C$4:$J$39,'27 - P1+P2+P3-15'!$C$45:$J$72,'27 - P1+P2+P3-15'!$C$78:$K$241</definedName>
    <definedName name="_xlnm.Print_Area" localSheetId="28">'28 - P1+P2+P3-17'!$C$4:$J$39,'28 - P1+P2+P3-17'!$C$45:$J$71,'28 - P1+P2+P3-17'!$C$77:$K$196</definedName>
    <definedName name="_xlnm.Print_Area" localSheetId="29">'29 - P1+P2+P3-21'!$C$4:$J$39,'29 - P1+P2+P3-21'!$C$45:$J$72,'29 - P1+P2+P3-21'!$C$78:$K$262</definedName>
    <definedName name="_xlnm.Print_Area" localSheetId="30">'30 - P1+P2+P3-22'!$C$4:$J$39,'30 - P1+P2+P3-22'!$C$45:$J$72,'30 - P1+P2+P3-22'!$C$78:$K$241</definedName>
    <definedName name="_xlnm.Print_Area" localSheetId="31">'31 - P4-1'!$C$4:$J$39,'31 - P4-1'!$C$45:$J$67,'31 - P4-1'!$C$73:$K$118</definedName>
    <definedName name="_xlnm.Print_Area" localSheetId="32">'32 - P4-2'!$C$4:$J$39,'32 - P4-2'!$C$45:$J$67,'32 - P4-2'!$C$73:$K$118</definedName>
    <definedName name="_xlnm.Print_Area" localSheetId="33">'33 - P4-3'!$C$4:$J$39,'33 - P4-3'!$C$45:$J$67,'33 - P4-3'!$C$73:$K$118</definedName>
    <definedName name="_xlnm.Print_Area" localSheetId="34">'34 - P4-5'!$C$4:$J$39,'34 - P4-5'!$C$45:$J$67,'34 - P4-5'!$C$73:$K$118</definedName>
    <definedName name="_xlnm.Print_Area" localSheetId="35">'35 - P4-13'!$C$4:$J$39,'35 - P4-13'!$C$45:$J$67,'35 - P4-13'!$C$73:$K$118</definedName>
    <definedName name="_xlnm.Print_Area" localSheetId="36">'36 - Rušené portály'!$C$4:$J$39,'36 - Rušené portály'!$C$45:$J$63,'36 - Rušené portály'!$C$69:$K$94</definedName>
    <definedName name="_xlnm.Print_Area" localSheetId="37">'d - Dopravní opatření'!$C$4:$J$39,'d - Dopravní opatření'!$C$45:$J$62,'d - Dopravní opatření'!$C$68:$K$89</definedName>
    <definedName name="_xlnm.Print_Area" localSheetId="40">'Pokyny pro vyplnění'!$B$2:$K$71,'Pokyny pro vyplnění'!$B$74:$K$118,'Pokyny pro vyplnění'!$B$121:$K$161,'Pokyny pro vyplnění'!$B$164:$K$218</definedName>
    <definedName name="_xlnm.Print_Area" localSheetId="0">'Rekapitulace stavby'!$D$4:$AO$36,'Rekapitulace stavby'!$C$42:$AQ$93</definedName>
    <definedName name="_xlnm.Print_Area" localSheetId="39">'Seznam figur'!$C$4:$G$1057</definedName>
    <definedName name="_xlnm.Print_Area" localSheetId="38">'v - VRN'!$C$4:$J$39,'v - VRN'!$C$45:$J$65,'v - VRN'!$C$71:$K$100</definedName>
  </definedNames>
  <calcPr calcId="145621"/>
</workbook>
</file>

<file path=xl/calcChain.xml><?xml version="1.0" encoding="utf-8"?>
<calcChain xmlns="http://schemas.openxmlformats.org/spreadsheetml/2006/main">
  <c r="D7" i="40" l="1"/>
  <c r="J37" i="39"/>
  <c r="J36" i="39"/>
  <c r="AY92" i="1" s="1"/>
  <c r="J35" i="39"/>
  <c r="AX92" i="1"/>
  <c r="BI100" i="39"/>
  <c r="BH100" i="39"/>
  <c r="BG100" i="39"/>
  <c r="BF100" i="39"/>
  <c r="T100" i="39"/>
  <c r="T99" i="39" s="1"/>
  <c r="R100" i="39"/>
  <c r="R99" i="39"/>
  <c r="P100" i="39"/>
  <c r="P99" i="39" s="1"/>
  <c r="BI98" i="39"/>
  <c r="BH98" i="39"/>
  <c r="BG98" i="39"/>
  <c r="BF98" i="39"/>
  <c r="T98" i="39"/>
  <c r="T97" i="39"/>
  <c r="R98" i="39"/>
  <c r="R97" i="39" s="1"/>
  <c r="P98" i="39"/>
  <c r="P97" i="39"/>
  <c r="BI96" i="39"/>
  <c r="BH96" i="39"/>
  <c r="BG96" i="39"/>
  <c r="BF96" i="39"/>
  <c r="T96" i="39"/>
  <c r="T95" i="39" s="1"/>
  <c r="R96" i="39"/>
  <c r="R95" i="39"/>
  <c r="P96" i="39"/>
  <c r="P95" i="39" s="1"/>
  <c r="BI94" i="39"/>
  <c r="BH94" i="39"/>
  <c r="BG94" i="39"/>
  <c r="BF94" i="39"/>
  <c r="T94" i="39"/>
  <c r="R94" i="39"/>
  <c r="P94" i="39"/>
  <c r="BI93" i="39"/>
  <c r="BH93" i="39"/>
  <c r="BG93" i="39"/>
  <c r="BF93" i="39"/>
  <c r="T93" i="39"/>
  <c r="R93" i="39"/>
  <c r="P93" i="39"/>
  <c r="BI91" i="39"/>
  <c r="BH91" i="39"/>
  <c r="BG91" i="39"/>
  <c r="BF91" i="39"/>
  <c r="T91" i="39"/>
  <c r="R91" i="39"/>
  <c r="P91" i="39"/>
  <c r="BI89" i="39"/>
  <c r="BH89" i="39"/>
  <c r="BG89" i="39"/>
  <c r="BF89" i="39"/>
  <c r="T89" i="39"/>
  <c r="R89" i="39"/>
  <c r="P89" i="39"/>
  <c r="BI87" i="39"/>
  <c r="BH87" i="39"/>
  <c r="BG87" i="39"/>
  <c r="BF87" i="39"/>
  <c r="T87" i="39"/>
  <c r="R87" i="39"/>
  <c r="P87" i="39"/>
  <c r="J80" i="39"/>
  <c r="F80" i="39"/>
  <c r="F78" i="39"/>
  <c r="E76" i="39"/>
  <c r="J54" i="39"/>
  <c r="F54" i="39"/>
  <c r="F52" i="39"/>
  <c r="E50" i="39"/>
  <c r="J24" i="39"/>
  <c r="E24" i="39"/>
  <c r="J81" i="39"/>
  <c r="J23" i="39"/>
  <c r="J18" i="39"/>
  <c r="E18" i="39"/>
  <c r="F81" i="39"/>
  <c r="J17" i="39"/>
  <c r="J12" i="39"/>
  <c r="J78" i="39"/>
  <c r="E7" i="39"/>
  <c r="E74" i="39" s="1"/>
  <c r="J37" i="38"/>
  <c r="J36" i="38"/>
  <c r="AY91" i="1"/>
  <c r="J35" i="38"/>
  <c r="AX91" i="1" s="1"/>
  <c r="BI88" i="38"/>
  <c r="BH88" i="38"/>
  <c r="BG88" i="38"/>
  <c r="BF88" i="38"/>
  <c r="T88" i="38"/>
  <c r="R88" i="38"/>
  <c r="P88" i="38"/>
  <c r="BI86" i="38"/>
  <c r="BH86" i="38"/>
  <c r="BG86" i="38"/>
  <c r="BF86" i="38"/>
  <c r="T86" i="38"/>
  <c r="R86" i="38"/>
  <c r="P86" i="38"/>
  <c r="BI84" i="38"/>
  <c r="BH84" i="38"/>
  <c r="BG84" i="38"/>
  <c r="BF84" i="38"/>
  <c r="T84" i="38"/>
  <c r="T83" i="38" s="1"/>
  <c r="T82" i="38" s="1"/>
  <c r="T81" i="38" s="1"/>
  <c r="R84" i="38"/>
  <c r="P84" i="38"/>
  <c r="J77" i="38"/>
  <c r="F77" i="38"/>
  <c r="F75" i="38"/>
  <c r="E73" i="38"/>
  <c r="J54" i="38"/>
  <c r="F54" i="38"/>
  <c r="F52" i="38"/>
  <c r="E50" i="38"/>
  <c r="J24" i="38"/>
  <c r="E24" i="38"/>
  <c r="J78" i="38" s="1"/>
  <c r="J23" i="38"/>
  <c r="J18" i="38"/>
  <c r="E18" i="38"/>
  <c r="F78" i="38" s="1"/>
  <c r="J17" i="38"/>
  <c r="J12" i="38"/>
  <c r="J52" i="38"/>
  <c r="E7" i="38"/>
  <c r="E71" i="38" s="1"/>
  <c r="J37" i="37"/>
  <c r="J36" i="37"/>
  <c r="AY90" i="1" s="1"/>
  <c r="J35" i="37"/>
  <c r="AX90" i="1"/>
  <c r="BI93" i="37"/>
  <c r="BH93" i="37"/>
  <c r="BG93" i="37"/>
  <c r="BF93" i="37"/>
  <c r="T93" i="37"/>
  <c r="R93" i="37"/>
  <c r="P93" i="37"/>
  <c r="BI92" i="37"/>
  <c r="BH92" i="37"/>
  <c r="BG92" i="37"/>
  <c r="BF92" i="37"/>
  <c r="T92" i="37"/>
  <c r="R92" i="37"/>
  <c r="P92" i="37"/>
  <c r="BI90" i="37"/>
  <c r="BH90" i="37"/>
  <c r="BG90" i="37"/>
  <c r="BF90" i="37"/>
  <c r="T90" i="37"/>
  <c r="R90" i="37"/>
  <c r="P90" i="37"/>
  <c r="BI87" i="37"/>
  <c r="BH87" i="37"/>
  <c r="BG87" i="37"/>
  <c r="BF87" i="37"/>
  <c r="T87" i="37"/>
  <c r="R87" i="37"/>
  <c r="P87" i="37"/>
  <c r="BI85" i="37"/>
  <c r="BH85" i="37"/>
  <c r="BG85" i="37"/>
  <c r="BF85" i="37"/>
  <c r="T85" i="37"/>
  <c r="R85" i="37"/>
  <c r="P85" i="37"/>
  <c r="J78" i="37"/>
  <c r="F78" i="37"/>
  <c r="F76" i="37"/>
  <c r="E74" i="37"/>
  <c r="J54" i="37"/>
  <c r="F54" i="37"/>
  <c r="F52" i="37"/>
  <c r="E50" i="37"/>
  <c r="J24" i="37"/>
  <c r="E24" i="37"/>
  <c r="J55" i="37" s="1"/>
  <c r="J23" i="37"/>
  <c r="J18" i="37"/>
  <c r="E18" i="37"/>
  <c r="F79" i="37" s="1"/>
  <c r="J17" i="37"/>
  <c r="J12" i="37"/>
  <c r="J52" i="37"/>
  <c r="E7" i="37"/>
  <c r="E48" i="37" s="1"/>
  <c r="J37" i="36"/>
  <c r="J36" i="36"/>
  <c r="AY89" i="1" s="1"/>
  <c r="J35" i="36"/>
  <c r="AX89" i="1"/>
  <c r="BI116" i="36"/>
  <c r="BH116" i="36"/>
  <c r="BG116" i="36"/>
  <c r="BF116" i="36"/>
  <c r="T116" i="36"/>
  <c r="T115" i="36" s="1"/>
  <c r="R116" i="36"/>
  <c r="R115" i="36"/>
  <c r="P116" i="36"/>
  <c r="P115" i="36" s="1"/>
  <c r="BI114" i="36"/>
  <c r="BH114" i="36"/>
  <c r="BG114" i="36"/>
  <c r="BF114" i="36"/>
  <c r="T114" i="36"/>
  <c r="R114" i="36"/>
  <c r="P114" i="36"/>
  <c r="BI111" i="36"/>
  <c r="BH111" i="36"/>
  <c r="BG111" i="36"/>
  <c r="BF111" i="36"/>
  <c r="T111" i="36"/>
  <c r="R111" i="36"/>
  <c r="P111" i="36"/>
  <c r="BI109" i="36"/>
  <c r="BH109" i="36"/>
  <c r="BG109" i="36"/>
  <c r="BF109" i="36"/>
  <c r="T109" i="36"/>
  <c r="R109" i="36"/>
  <c r="P109" i="36"/>
  <c r="BI106" i="36"/>
  <c r="BH106" i="36"/>
  <c r="BG106" i="36"/>
  <c r="BF106" i="36"/>
  <c r="T106" i="36"/>
  <c r="R106" i="36"/>
  <c r="P106" i="36"/>
  <c r="BI104" i="36"/>
  <c r="BH104" i="36"/>
  <c r="BG104" i="36"/>
  <c r="BF104" i="36"/>
  <c r="T104" i="36"/>
  <c r="R104" i="36"/>
  <c r="P104" i="36"/>
  <c r="BI101" i="36"/>
  <c r="BH101" i="36"/>
  <c r="BG101" i="36"/>
  <c r="BF101" i="36"/>
  <c r="T101" i="36"/>
  <c r="T100" i="36" s="1"/>
  <c r="R101" i="36"/>
  <c r="R100" i="36"/>
  <c r="P101" i="36"/>
  <c r="P100" i="36" s="1"/>
  <c r="BI98" i="36"/>
  <c r="BH98" i="36"/>
  <c r="BG98" i="36"/>
  <c r="BF98" i="36"/>
  <c r="T98" i="36"/>
  <c r="R98" i="36"/>
  <c r="P98" i="36"/>
  <c r="BI97" i="36"/>
  <c r="BH97" i="36"/>
  <c r="BG97" i="36"/>
  <c r="BF97" i="36"/>
  <c r="T97" i="36"/>
  <c r="R97" i="36"/>
  <c r="P97" i="36"/>
  <c r="BI93" i="36"/>
  <c r="BH93" i="36"/>
  <c r="BG93" i="36"/>
  <c r="BF93" i="36"/>
  <c r="T93" i="36"/>
  <c r="R93" i="36"/>
  <c r="P93" i="36"/>
  <c r="BI92" i="36"/>
  <c r="BH92" i="36"/>
  <c r="BG92" i="36"/>
  <c r="BF92" i="36"/>
  <c r="T92" i="36"/>
  <c r="R92" i="36"/>
  <c r="P92" i="36"/>
  <c r="BI90" i="36"/>
  <c r="BH90" i="36"/>
  <c r="BG90" i="36"/>
  <c r="BF90" i="36"/>
  <c r="T90" i="36"/>
  <c r="R90" i="36"/>
  <c r="P90" i="36"/>
  <c r="BI89" i="36"/>
  <c r="BH89" i="36"/>
  <c r="BG89" i="36"/>
  <c r="BF89" i="36"/>
  <c r="T89" i="36"/>
  <c r="R89" i="36"/>
  <c r="P89" i="36"/>
  <c r="J82" i="36"/>
  <c r="F82" i="36"/>
  <c r="F80" i="36"/>
  <c r="E78" i="36"/>
  <c r="J54" i="36"/>
  <c r="F54" i="36"/>
  <c r="F52" i="36"/>
  <c r="E50" i="36"/>
  <c r="J24" i="36"/>
  <c r="E24" i="36"/>
  <c r="J55" i="36" s="1"/>
  <c r="J23" i="36"/>
  <c r="J18" i="36"/>
  <c r="E18" i="36"/>
  <c r="F55" i="36" s="1"/>
  <c r="J17" i="36"/>
  <c r="J12" i="36"/>
  <c r="J80" i="36"/>
  <c r="E7" i="36"/>
  <c r="E48" i="36"/>
  <c r="J37" i="35"/>
  <c r="J36" i="35"/>
  <c r="AY88" i="1" s="1"/>
  <c r="J35" i="35"/>
  <c r="AX88" i="1" s="1"/>
  <c r="BI116" i="35"/>
  <c r="BH116" i="35"/>
  <c r="BG116" i="35"/>
  <c r="BF116" i="35"/>
  <c r="T116" i="35"/>
  <c r="T115" i="35" s="1"/>
  <c r="R116" i="35"/>
  <c r="R115" i="35" s="1"/>
  <c r="P116" i="35"/>
  <c r="P115" i="35" s="1"/>
  <c r="BI114" i="35"/>
  <c r="BH114" i="35"/>
  <c r="BG114" i="35"/>
  <c r="BF114" i="35"/>
  <c r="T114" i="35"/>
  <c r="R114" i="35"/>
  <c r="P114" i="35"/>
  <c r="BI111" i="35"/>
  <c r="BH111" i="35"/>
  <c r="BG111" i="35"/>
  <c r="BF111" i="35"/>
  <c r="T111" i="35"/>
  <c r="R111" i="35"/>
  <c r="P111" i="35"/>
  <c r="BI109" i="35"/>
  <c r="BH109" i="35"/>
  <c r="BG109" i="35"/>
  <c r="BF109" i="35"/>
  <c r="T109" i="35"/>
  <c r="R109" i="35"/>
  <c r="P109" i="35"/>
  <c r="BI106" i="35"/>
  <c r="BH106" i="35"/>
  <c r="BG106" i="35"/>
  <c r="BF106" i="35"/>
  <c r="T106" i="35"/>
  <c r="R106" i="35"/>
  <c r="P106" i="35"/>
  <c r="BI104" i="35"/>
  <c r="BH104" i="35"/>
  <c r="BG104" i="35"/>
  <c r="BF104" i="35"/>
  <c r="T104" i="35"/>
  <c r="R104" i="35"/>
  <c r="P104" i="35"/>
  <c r="BI101" i="35"/>
  <c r="BH101" i="35"/>
  <c r="BG101" i="35"/>
  <c r="BF101" i="35"/>
  <c r="T101" i="35"/>
  <c r="T100" i="35"/>
  <c r="R101" i="35"/>
  <c r="R100" i="35"/>
  <c r="P101" i="35"/>
  <c r="P100" i="35"/>
  <c r="BI98" i="35"/>
  <c r="BH98" i="35"/>
  <c r="BG98" i="35"/>
  <c r="BF98" i="35"/>
  <c r="T98" i="35"/>
  <c r="R98" i="35"/>
  <c r="P98" i="35"/>
  <c r="BI97" i="35"/>
  <c r="BH97" i="35"/>
  <c r="BG97" i="35"/>
  <c r="BF97" i="35"/>
  <c r="T97" i="35"/>
  <c r="R97" i="35"/>
  <c r="P97" i="35"/>
  <c r="BI93" i="35"/>
  <c r="BH93" i="35"/>
  <c r="BG93" i="35"/>
  <c r="BF93" i="35"/>
  <c r="T93" i="35"/>
  <c r="R93" i="35"/>
  <c r="P93" i="35"/>
  <c r="BI92" i="35"/>
  <c r="BH92" i="35"/>
  <c r="BG92" i="35"/>
  <c r="BF92" i="35"/>
  <c r="T92" i="35"/>
  <c r="R92" i="35"/>
  <c r="P92" i="35"/>
  <c r="BI90" i="35"/>
  <c r="BH90" i="35"/>
  <c r="BG90" i="35"/>
  <c r="BF90" i="35"/>
  <c r="T90" i="35"/>
  <c r="R90" i="35"/>
  <c r="P90" i="35"/>
  <c r="BI89" i="35"/>
  <c r="BH89" i="35"/>
  <c r="BG89" i="35"/>
  <c r="BF89" i="35"/>
  <c r="T89" i="35"/>
  <c r="R89" i="35"/>
  <c r="P89" i="35"/>
  <c r="J82" i="35"/>
  <c r="F82" i="35"/>
  <c r="F80" i="35"/>
  <c r="E78" i="35"/>
  <c r="J54" i="35"/>
  <c r="F54" i="35"/>
  <c r="F52" i="35"/>
  <c r="E50" i="35"/>
  <c r="J24" i="35"/>
  <c r="E24" i="35"/>
  <c r="J83" i="35" s="1"/>
  <c r="J23" i="35"/>
  <c r="J18" i="35"/>
  <c r="E18" i="35"/>
  <c r="F83" i="35" s="1"/>
  <c r="J17" i="35"/>
  <c r="J12" i="35"/>
  <c r="J52" i="35"/>
  <c r="E7" i="35"/>
  <c r="E76" i="35"/>
  <c r="J37" i="34"/>
  <c r="J36" i="34"/>
  <c r="AY87" i="1" s="1"/>
  <c r="J35" i="34"/>
  <c r="AX87" i="1" s="1"/>
  <c r="BI116" i="34"/>
  <c r="BH116" i="34"/>
  <c r="BG116" i="34"/>
  <c r="BF116" i="34"/>
  <c r="T116" i="34"/>
  <c r="T115" i="34" s="1"/>
  <c r="R116" i="34"/>
  <c r="R115" i="34" s="1"/>
  <c r="P116" i="34"/>
  <c r="P115" i="34" s="1"/>
  <c r="BI114" i="34"/>
  <c r="BH114" i="34"/>
  <c r="BG114" i="34"/>
  <c r="BF114" i="34"/>
  <c r="T114" i="34"/>
  <c r="R114" i="34"/>
  <c r="P114" i="34"/>
  <c r="BI111" i="34"/>
  <c r="BH111" i="34"/>
  <c r="BG111" i="34"/>
  <c r="BF111" i="34"/>
  <c r="T111" i="34"/>
  <c r="R111" i="34"/>
  <c r="P111" i="34"/>
  <c r="BI109" i="34"/>
  <c r="BH109" i="34"/>
  <c r="BG109" i="34"/>
  <c r="BF109" i="34"/>
  <c r="T109" i="34"/>
  <c r="R109" i="34"/>
  <c r="P109" i="34"/>
  <c r="BI106" i="34"/>
  <c r="BH106" i="34"/>
  <c r="BG106" i="34"/>
  <c r="BF106" i="34"/>
  <c r="T106" i="34"/>
  <c r="R106" i="34"/>
  <c r="P106" i="34"/>
  <c r="BI104" i="34"/>
  <c r="BH104" i="34"/>
  <c r="BG104" i="34"/>
  <c r="BF104" i="34"/>
  <c r="T104" i="34"/>
  <c r="R104" i="34"/>
  <c r="P104" i="34"/>
  <c r="BI101" i="34"/>
  <c r="BH101" i="34"/>
  <c r="BG101" i="34"/>
  <c r="BF101" i="34"/>
  <c r="T101" i="34"/>
  <c r="T100" i="34"/>
  <c r="R101" i="34"/>
  <c r="R100" i="34"/>
  <c r="P101" i="34"/>
  <c r="P100" i="34"/>
  <c r="BI98" i="34"/>
  <c r="BH98" i="34"/>
  <c r="BG98" i="34"/>
  <c r="BF98" i="34"/>
  <c r="T98" i="34"/>
  <c r="R98" i="34"/>
  <c r="P98" i="34"/>
  <c r="BI97" i="34"/>
  <c r="BH97" i="34"/>
  <c r="BG97" i="34"/>
  <c r="BF97" i="34"/>
  <c r="T97" i="34"/>
  <c r="R97" i="34"/>
  <c r="P97" i="34"/>
  <c r="BI93" i="34"/>
  <c r="BH93" i="34"/>
  <c r="BG93" i="34"/>
  <c r="BF93" i="34"/>
  <c r="T93" i="34"/>
  <c r="R93" i="34"/>
  <c r="P93" i="34"/>
  <c r="BI92" i="34"/>
  <c r="BH92" i="34"/>
  <c r="BG92" i="34"/>
  <c r="BF92" i="34"/>
  <c r="T92" i="34"/>
  <c r="R92" i="34"/>
  <c r="P92" i="34"/>
  <c r="BI90" i="34"/>
  <c r="BH90" i="34"/>
  <c r="BG90" i="34"/>
  <c r="BF90" i="34"/>
  <c r="T90" i="34"/>
  <c r="R90" i="34"/>
  <c r="P90" i="34"/>
  <c r="BI89" i="34"/>
  <c r="BH89" i="34"/>
  <c r="BG89" i="34"/>
  <c r="BF89" i="34"/>
  <c r="T89" i="34"/>
  <c r="R89" i="34"/>
  <c r="P89" i="34"/>
  <c r="J82" i="34"/>
  <c r="F82" i="34"/>
  <c r="F80" i="34"/>
  <c r="E78" i="34"/>
  <c r="J54" i="34"/>
  <c r="F54" i="34"/>
  <c r="F52" i="34"/>
  <c r="E50" i="34"/>
  <c r="J24" i="34"/>
  <c r="E24" i="34"/>
  <c r="J55" i="34" s="1"/>
  <c r="J23" i="34"/>
  <c r="J18" i="34"/>
  <c r="E18" i="34"/>
  <c r="F55" i="34" s="1"/>
  <c r="J17" i="34"/>
  <c r="J12" i="34"/>
  <c r="J52" i="34"/>
  <c r="E7" i="34"/>
  <c r="E76" i="34"/>
  <c r="J37" i="33"/>
  <c r="J36" i="33"/>
  <c r="AY86" i="1" s="1"/>
  <c r="J35" i="33"/>
  <c r="AX86" i="1" s="1"/>
  <c r="BI116" i="33"/>
  <c r="BH116" i="33"/>
  <c r="BG116" i="33"/>
  <c r="BF116" i="33"/>
  <c r="T116" i="33"/>
  <c r="T115" i="33" s="1"/>
  <c r="R116" i="33"/>
  <c r="R115" i="33" s="1"/>
  <c r="P116" i="33"/>
  <c r="P115" i="33" s="1"/>
  <c r="BI114" i="33"/>
  <c r="BH114" i="33"/>
  <c r="BG114" i="33"/>
  <c r="BF114" i="33"/>
  <c r="T114" i="33"/>
  <c r="R114" i="33"/>
  <c r="P114" i="33"/>
  <c r="BI111" i="33"/>
  <c r="BH111" i="33"/>
  <c r="BG111" i="33"/>
  <c r="BF111" i="33"/>
  <c r="T111" i="33"/>
  <c r="R111" i="33"/>
  <c r="P111" i="33"/>
  <c r="BI109" i="33"/>
  <c r="BH109" i="33"/>
  <c r="BG109" i="33"/>
  <c r="BF109" i="33"/>
  <c r="T109" i="33"/>
  <c r="R109" i="33"/>
  <c r="P109" i="33"/>
  <c r="BI106" i="33"/>
  <c r="BH106" i="33"/>
  <c r="BG106" i="33"/>
  <c r="BF106" i="33"/>
  <c r="T106" i="33"/>
  <c r="R106" i="33"/>
  <c r="P106" i="33"/>
  <c r="BI104" i="33"/>
  <c r="BH104" i="33"/>
  <c r="BG104" i="33"/>
  <c r="BF104" i="33"/>
  <c r="T104" i="33"/>
  <c r="R104" i="33"/>
  <c r="P104" i="33"/>
  <c r="BI101" i="33"/>
  <c r="BH101" i="33"/>
  <c r="BG101" i="33"/>
  <c r="BF101" i="33"/>
  <c r="T101" i="33"/>
  <c r="T100" i="33"/>
  <c r="R101" i="33"/>
  <c r="R100" i="33" s="1"/>
  <c r="P101" i="33"/>
  <c r="P100" i="33"/>
  <c r="BI98" i="33"/>
  <c r="BH98" i="33"/>
  <c r="BG98" i="33"/>
  <c r="BF98" i="33"/>
  <c r="T98" i="33"/>
  <c r="R98" i="33"/>
  <c r="P98" i="33"/>
  <c r="BI97" i="33"/>
  <c r="BH97" i="33"/>
  <c r="BG97" i="33"/>
  <c r="BF97" i="33"/>
  <c r="T97" i="33"/>
  <c r="R97" i="33"/>
  <c r="P97" i="33"/>
  <c r="BI93" i="33"/>
  <c r="BH93" i="33"/>
  <c r="BG93" i="33"/>
  <c r="BF93" i="33"/>
  <c r="T93" i="33"/>
  <c r="R93" i="33"/>
  <c r="P93" i="33"/>
  <c r="BI92" i="33"/>
  <c r="BH92" i="33"/>
  <c r="BG92" i="33"/>
  <c r="BF92" i="33"/>
  <c r="T92" i="33"/>
  <c r="R92" i="33"/>
  <c r="P92" i="33"/>
  <c r="BI90" i="33"/>
  <c r="BH90" i="33"/>
  <c r="BG90" i="33"/>
  <c r="BF90" i="33"/>
  <c r="T90" i="33"/>
  <c r="R90" i="33"/>
  <c r="P90" i="33"/>
  <c r="BI89" i="33"/>
  <c r="BH89" i="33"/>
  <c r="BG89" i="33"/>
  <c r="BF89" i="33"/>
  <c r="T89" i="33"/>
  <c r="R89" i="33"/>
  <c r="P89" i="33"/>
  <c r="J82" i="33"/>
  <c r="F82" i="33"/>
  <c r="F80" i="33"/>
  <c r="E78" i="33"/>
  <c r="J54" i="33"/>
  <c r="F54" i="33"/>
  <c r="F52" i="33"/>
  <c r="E50" i="33"/>
  <c r="J24" i="33"/>
  <c r="E24" i="33"/>
  <c r="J83" i="33"/>
  <c r="J23" i="33"/>
  <c r="J18" i="33"/>
  <c r="E18" i="33"/>
  <c r="F55" i="33"/>
  <c r="J17" i="33"/>
  <c r="J12" i="33"/>
  <c r="J52" i="33"/>
  <c r="E7" i="33"/>
  <c r="E76" i="33" s="1"/>
  <c r="J37" i="32"/>
  <c r="J36" i="32"/>
  <c r="AY85" i="1"/>
  <c r="J35" i="32"/>
  <c r="AX85" i="1" s="1"/>
  <c r="BI116" i="32"/>
  <c r="BH116" i="32"/>
  <c r="BG116" i="32"/>
  <c r="BF116" i="32"/>
  <c r="T116" i="32"/>
  <c r="T115" i="32"/>
  <c r="R116" i="32"/>
  <c r="R115" i="32" s="1"/>
  <c r="P116" i="32"/>
  <c r="P115" i="32"/>
  <c r="BI114" i="32"/>
  <c r="BH114" i="32"/>
  <c r="BG114" i="32"/>
  <c r="BF114" i="32"/>
  <c r="T114" i="32"/>
  <c r="R114" i="32"/>
  <c r="P114" i="32"/>
  <c r="BI111" i="32"/>
  <c r="BH111" i="32"/>
  <c r="BG111" i="32"/>
  <c r="BF111" i="32"/>
  <c r="T111" i="32"/>
  <c r="R111" i="32"/>
  <c r="P111" i="32"/>
  <c r="BI109" i="32"/>
  <c r="BH109" i="32"/>
  <c r="BG109" i="32"/>
  <c r="BF109" i="32"/>
  <c r="T109" i="32"/>
  <c r="R109" i="32"/>
  <c r="P109" i="32"/>
  <c r="BI106" i="32"/>
  <c r="BH106" i="32"/>
  <c r="BG106" i="32"/>
  <c r="BF106" i="32"/>
  <c r="T106" i="32"/>
  <c r="R106" i="32"/>
  <c r="P106" i="32"/>
  <c r="BI104" i="32"/>
  <c r="BH104" i="32"/>
  <c r="BG104" i="32"/>
  <c r="BF104" i="32"/>
  <c r="T104" i="32"/>
  <c r="R104" i="32"/>
  <c r="P104" i="32"/>
  <c r="BI101" i="32"/>
  <c r="BH101" i="32"/>
  <c r="BG101" i="32"/>
  <c r="BF101" i="32"/>
  <c r="T101" i="32"/>
  <c r="T100" i="32" s="1"/>
  <c r="R101" i="32"/>
  <c r="R100" i="32"/>
  <c r="P101" i="32"/>
  <c r="P100" i="32" s="1"/>
  <c r="BI98" i="32"/>
  <c r="BH98" i="32"/>
  <c r="BG98" i="32"/>
  <c r="BF98" i="32"/>
  <c r="T98" i="32"/>
  <c r="R98" i="32"/>
  <c r="P98" i="32"/>
  <c r="BI97" i="32"/>
  <c r="BH97" i="32"/>
  <c r="BG97" i="32"/>
  <c r="BF97" i="32"/>
  <c r="T97" i="32"/>
  <c r="R97" i="32"/>
  <c r="P97" i="32"/>
  <c r="BI93" i="32"/>
  <c r="BH93" i="32"/>
  <c r="BG93" i="32"/>
  <c r="BF93" i="32"/>
  <c r="T93" i="32"/>
  <c r="R93" i="32"/>
  <c r="P93" i="32"/>
  <c r="BI92" i="32"/>
  <c r="BH92" i="32"/>
  <c r="BG92" i="32"/>
  <c r="BF92" i="32"/>
  <c r="T92" i="32"/>
  <c r="R92" i="32"/>
  <c r="P92" i="32"/>
  <c r="BI90" i="32"/>
  <c r="BH90" i="32"/>
  <c r="BG90" i="32"/>
  <c r="BF90" i="32"/>
  <c r="T90" i="32"/>
  <c r="R90" i="32"/>
  <c r="P90" i="32"/>
  <c r="BI89" i="32"/>
  <c r="BH89" i="32"/>
  <c r="BG89" i="32"/>
  <c r="BF89" i="32"/>
  <c r="T89" i="32"/>
  <c r="R89" i="32"/>
  <c r="P89" i="32"/>
  <c r="J82" i="32"/>
  <c r="F82" i="32"/>
  <c r="F80" i="32"/>
  <c r="E78" i="32"/>
  <c r="J54" i="32"/>
  <c r="F54" i="32"/>
  <c r="F52" i="32"/>
  <c r="E50" i="32"/>
  <c r="J24" i="32"/>
  <c r="E24" i="32"/>
  <c r="J83" i="32" s="1"/>
  <c r="J23" i="32"/>
  <c r="J18" i="32"/>
  <c r="E18" i="32"/>
  <c r="F83" i="32" s="1"/>
  <c r="J17" i="32"/>
  <c r="J12" i="32"/>
  <c r="J52" i="32" s="1"/>
  <c r="E7" i="32"/>
  <c r="E76" i="32"/>
  <c r="J37" i="31"/>
  <c r="J36" i="31"/>
  <c r="AY84" i="1" s="1"/>
  <c r="J35" i="31"/>
  <c r="AX84" i="1"/>
  <c r="BI241" i="31"/>
  <c r="BH241" i="31"/>
  <c r="BG241" i="31"/>
  <c r="BF241" i="31"/>
  <c r="T241" i="31"/>
  <c r="R241" i="31"/>
  <c r="P241" i="31"/>
  <c r="BI240" i="31"/>
  <c r="BH240" i="31"/>
  <c r="BG240" i="31"/>
  <c r="BF240" i="31"/>
  <c r="T240" i="31"/>
  <c r="R240" i="31"/>
  <c r="P240" i="31"/>
  <c r="BI238" i="31"/>
  <c r="BH238" i="31"/>
  <c r="BG238" i="31"/>
  <c r="BF238" i="31"/>
  <c r="T238" i="31"/>
  <c r="R238" i="31"/>
  <c r="P238" i="31"/>
  <c r="BI233" i="31"/>
  <c r="BH233" i="31"/>
  <c r="BG233" i="31"/>
  <c r="BF233" i="31"/>
  <c r="T233" i="31"/>
  <c r="T232" i="31"/>
  <c r="R233" i="31"/>
  <c r="R232" i="31" s="1"/>
  <c r="P233" i="31"/>
  <c r="P232" i="31"/>
  <c r="BI231" i="31"/>
  <c r="BH231" i="31"/>
  <c r="BG231" i="31"/>
  <c r="BF231" i="31"/>
  <c r="T231" i="31"/>
  <c r="R231" i="31"/>
  <c r="P231" i="31"/>
  <c r="BI228" i="31"/>
  <c r="BH228" i="31"/>
  <c r="BG228" i="31"/>
  <c r="BF228" i="31"/>
  <c r="T228" i="31"/>
  <c r="R228" i="31"/>
  <c r="P228" i="31"/>
  <c r="BI226" i="31"/>
  <c r="BH226" i="31"/>
  <c r="BG226" i="31"/>
  <c r="BF226" i="31"/>
  <c r="T226" i="31"/>
  <c r="R226" i="31"/>
  <c r="P226" i="31"/>
  <c r="BI223" i="31"/>
  <c r="BH223" i="31"/>
  <c r="BG223" i="31"/>
  <c r="BF223" i="31"/>
  <c r="T223" i="31"/>
  <c r="R223" i="31"/>
  <c r="P223" i="31"/>
  <c r="BI221" i="31"/>
  <c r="BH221" i="31"/>
  <c r="BG221" i="31"/>
  <c r="BF221" i="31"/>
  <c r="T221" i="31"/>
  <c r="R221" i="31"/>
  <c r="P221" i="31"/>
  <c r="BI218" i="31"/>
  <c r="BH218" i="31"/>
  <c r="BG218" i="31"/>
  <c r="BF218" i="31"/>
  <c r="T218" i="31"/>
  <c r="T217" i="31"/>
  <c r="R218" i="31"/>
  <c r="R217" i="31" s="1"/>
  <c r="P218" i="31"/>
  <c r="P217" i="31"/>
  <c r="BI216" i="31"/>
  <c r="BH216" i="31"/>
  <c r="BG216" i="31"/>
  <c r="BF216" i="31"/>
  <c r="T216" i="31"/>
  <c r="R216" i="31"/>
  <c r="P216" i="31"/>
  <c r="BI215" i="31"/>
  <c r="BH215" i="31"/>
  <c r="BG215" i="31"/>
  <c r="BF215" i="31"/>
  <c r="T215" i="31"/>
  <c r="R215" i="31"/>
  <c r="P215" i="31"/>
  <c r="BI214" i="31"/>
  <c r="BH214" i="31"/>
  <c r="BG214" i="31"/>
  <c r="BF214" i="31"/>
  <c r="T214" i="31"/>
  <c r="R214" i="31"/>
  <c r="P214" i="31"/>
  <c r="BI212" i="31"/>
  <c r="BH212" i="31"/>
  <c r="BG212" i="31"/>
  <c r="BF212" i="31"/>
  <c r="T212" i="31"/>
  <c r="R212" i="31"/>
  <c r="P212" i="31"/>
  <c r="BI211" i="31"/>
  <c r="BH211" i="31"/>
  <c r="BG211" i="31"/>
  <c r="BF211" i="31"/>
  <c r="T211" i="31"/>
  <c r="R211" i="31"/>
  <c r="P211" i="31"/>
  <c r="BI207" i="31"/>
  <c r="BH207" i="31"/>
  <c r="BG207" i="31"/>
  <c r="BF207" i="31"/>
  <c r="T207" i="31"/>
  <c r="R207" i="31"/>
  <c r="P207" i="31"/>
  <c r="BI204" i="31"/>
  <c r="BH204" i="31"/>
  <c r="BG204" i="31"/>
  <c r="BF204" i="31"/>
  <c r="T204" i="31"/>
  <c r="R204" i="31"/>
  <c r="P204" i="31"/>
  <c r="BI203" i="31"/>
  <c r="BH203" i="31"/>
  <c r="BG203" i="31"/>
  <c r="BF203" i="31"/>
  <c r="T203" i="31"/>
  <c r="R203" i="31"/>
  <c r="P203" i="31"/>
  <c r="BI201" i="31"/>
  <c r="BH201" i="31"/>
  <c r="BG201" i="31"/>
  <c r="BF201" i="31"/>
  <c r="T201" i="31"/>
  <c r="R201" i="31"/>
  <c r="P201" i="31"/>
  <c r="BI199" i="31"/>
  <c r="BH199" i="31"/>
  <c r="BG199" i="31"/>
  <c r="BF199" i="31"/>
  <c r="T199" i="31"/>
  <c r="R199" i="31"/>
  <c r="P199" i="31"/>
  <c r="BI195" i="31"/>
  <c r="BH195" i="31"/>
  <c r="BG195" i="31"/>
  <c r="BF195" i="31"/>
  <c r="T195" i="31"/>
  <c r="R195" i="31"/>
  <c r="P195" i="31"/>
  <c r="BI193" i="31"/>
  <c r="BH193" i="31"/>
  <c r="BG193" i="31"/>
  <c r="BF193" i="31"/>
  <c r="T193" i="31"/>
  <c r="R193" i="31"/>
  <c r="P193" i="31"/>
  <c r="BI191" i="31"/>
  <c r="BH191" i="31"/>
  <c r="BG191" i="31"/>
  <c r="BF191" i="31"/>
  <c r="T191" i="31"/>
  <c r="R191" i="31"/>
  <c r="P191" i="31"/>
  <c r="BI189" i="31"/>
  <c r="BH189" i="31"/>
  <c r="BG189" i="31"/>
  <c r="BF189" i="31"/>
  <c r="T189" i="31"/>
  <c r="R189" i="31"/>
  <c r="P189" i="31"/>
  <c r="BI187" i="31"/>
  <c r="BH187" i="31"/>
  <c r="BG187" i="31"/>
  <c r="BF187" i="31"/>
  <c r="T187" i="31"/>
  <c r="R187" i="31"/>
  <c r="P187" i="31"/>
  <c r="BI185" i="31"/>
  <c r="BH185" i="31"/>
  <c r="BG185" i="31"/>
  <c r="BF185" i="31"/>
  <c r="T185" i="31"/>
  <c r="R185" i="31"/>
  <c r="P185" i="31"/>
  <c r="BI183" i="31"/>
  <c r="BH183" i="31"/>
  <c r="BG183" i="31"/>
  <c r="BF183" i="31"/>
  <c r="T183" i="31"/>
  <c r="R183" i="31"/>
  <c r="P183" i="31"/>
  <c r="BI181" i="31"/>
  <c r="BH181" i="31"/>
  <c r="BG181" i="31"/>
  <c r="BF181" i="31"/>
  <c r="T181" i="31"/>
  <c r="R181" i="31"/>
  <c r="P181" i="31"/>
  <c r="BI179" i="31"/>
  <c r="BH179" i="31"/>
  <c r="BG179" i="31"/>
  <c r="BF179" i="31"/>
  <c r="T179" i="31"/>
  <c r="R179" i="31"/>
  <c r="P179" i="31"/>
  <c r="BI178" i="31"/>
  <c r="BH178" i="31"/>
  <c r="BG178" i="31"/>
  <c r="BF178" i="31"/>
  <c r="T178" i="31"/>
  <c r="R178" i="31"/>
  <c r="P178" i="31"/>
  <c r="BI175" i="31"/>
  <c r="BH175" i="31"/>
  <c r="BG175" i="31"/>
  <c r="BF175" i="31"/>
  <c r="T175" i="31"/>
  <c r="R175" i="31"/>
  <c r="P175" i="31"/>
  <c r="BI173" i="31"/>
  <c r="BH173" i="31"/>
  <c r="BG173" i="31"/>
  <c r="BF173" i="31"/>
  <c r="T173" i="31"/>
  <c r="R173" i="31"/>
  <c r="P173" i="31"/>
  <c r="BI171" i="31"/>
  <c r="BH171" i="31"/>
  <c r="BG171" i="31"/>
  <c r="BF171" i="31"/>
  <c r="T171" i="31"/>
  <c r="R171" i="31"/>
  <c r="P171" i="31"/>
  <c r="BI168" i="31"/>
  <c r="BH168" i="31"/>
  <c r="BG168" i="31"/>
  <c r="BF168" i="31"/>
  <c r="T168" i="31"/>
  <c r="R168" i="31"/>
  <c r="P168" i="31"/>
  <c r="BI166" i="31"/>
  <c r="BH166" i="31"/>
  <c r="BG166" i="31"/>
  <c r="BF166" i="31"/>
  <c r="T166" i="31"/>
  <c r="R166" i="31"/>
  <c r="P166" i="31"/>
  <c r="BI162" i="31"/>
  <c r="BH162" i="31"/>
  <c r="BG162" i="31"/>
  <c r="BF162" i="31"/>
  <c r="T162" i="31"/>
  <c r="R162" i="31"/>
  <c r="P162" i="31"/>
  <c r="BI160" i="31"/>
  <c r="BH160" i="31"/>
  <c r="BG160" i="31"/>
  <c r="BF160" i="31"/>
  <c r="T160" i="31"/>
  <c r="R160" i="31"/>
  <c r="P160" i="31"/>
  <c r="BI158" i="31"/>
  <c r="BH158" i="31"/>
  <c r="BG158" i="31"/>
  <c r="BF158" i="31"/>
  <c r="T158" i="31"/>
  <c r="R158" i="31"/>
  <c r="P158" i="31"/>
  <c r="BI156" i="31"/>
  <c r="BH156" i="31"/>
  <c r="BG156" i="31"/>
  <c r="BF156" i="31"/>
  <c r="T156" i="31"/>
  <c r="R156" i="31"/>
  <c r="P156" i="31"/>
  <c r="BI154" i="31"/>
  <c r="BH154" i="31"/>
  <c r="BG154" i="31"/>
  <c r="BF154" i="31"/>
  <c r="T154" i="31"/>
  <c r="R154" i="31"/>
  <c r="P154" i="31"/>
  <c r="BI151" i="31"/>
  <c r="BH151" i="31"/>
  <c r="BG151" i="31"/>
  <c r="BF151" i="31"/>
  <c r="T151" i="31"/>
  <c r="R151" i="31"/>
  <c r="P151" i="31"/>
  <c r="BI149" i="31"/>
  <c r="BH149" i="31"/>
  <c r="BG149" i="31"/>
  <c r="BF149" i="31"/>
  <c r="T149" i="31"/>
  <c r="R149" i="31"/>
  <c r="P149" i="31"/>
  <c r="BI148" i="31"/>
  <c r="BH148" i="31"/>
  <c r="BG148" i="31"/>
  <c r="BF148" i="31"/>
  <c r="T148" i="31"/>
  <c r="R148" i="31"/>
  <c r="P148" i="31"/>
  <c r="BI143" i="31"/>
  <c r="BH143" i="31"/>
  <c r="BG143" i="31"/>
  <c r="BF143" i="31"/>
  <c r="T143" i="31"/>
  <c r="R143" i="31"/>
  <c r="P143" i="31"/>
  <c r="BI138" i="31"/>
  <c r="BH138" i="31"/>
  <c r="BG138" i="31"/>
  <c r="BF138" i="31"/>
  <c r="T138" i="31"/>
  <c r="R138" i="31"/>
  <c r="P138" i="31"/>
  <c r="BI136" i="31"/>
  <c r="BH136" i="31"/>
  <c r="BG136" i="31"/>
  <c r="BF136" i="31"/>
  <c r="T136" i="31"/>
  <c r="R136" i="31"/>
  <c r="P136" i="31"/>
  <c r="BI133" i="31"/>
  <c r="BH133" i="31"/>
  <c r="BG133" i="31"/>
  <c r="BF133" i="31"/>
  <c r="T133" i="31"/>
  <c r="R133" i="31"/>
  <c r="P133" i="31"/>
  <c r="BI131" i="31"/>
  <c r="BH131" i="31"/>
  <c r="BG131" i="31"/>
  <c r="BF131" i="31"/>
  <c r="T131" i="31"/>
  <c r="R131" i="31"/>
  <c r="P131" i="31"/>
  <c r="BI129" i="31"/>
  <c r="BH129" i="31"/>
  <c r="BG129" i="31"/>
  <c r="BF129" i="31"/>
  <c r="T129" i="31"/>
  <c r="R129" i="31"/>
  <c r="P129" i="31"/>
  <c r="BI125" i="31"/>
  <c r="BH125" i="31"/>
  <c r="BG125" i="31"/>
  <c r="BF125" i="31"/>
  <c r="T125" i="31"/>
  <c r="R125" i="31"/>
  <c r="P125" i="31"/>
  <c r="BI123" i="31"/>
  <c r="BH123" i="31"/>
  <c r="BG123" i="31"/>
  <c r="BF123" i="31"/>
  <c r="T123" i="31"/>
  <c r="R123" i="31"/>
  <c r="P123" i="31"/>
  <c r="BI121" i="31"/>
  <c r="BH121" i="31"/>
  <c r="BG121" i="31"/>
  <c r="BF121" i="31"/>
  <c r="T121" i="31"/>
  <c r="R121" i="31"/>
  <c r="P121" i="31"/>
  <c r="BI118" i="31"/>
  <c r="BH118" i="31"/>
  <c r="BG118" i="31"/>
  <c r="BF118" i="31"/>
  <c r="T118" i="31"/>
  <c r="R118" i="31"/>
  <c r="P118" i="31"/>
  <c r="BI116" i="31"/>
  <c r="BH116" i="31"/>
  <c r="BG116" i="31"/>
  <c r="BF116" i="31"/>
  <c r="T116" i="31"/>
  <c r="R116" i="31"/>
  <c r="P116" i="31"/>
  <c r="BI113" i="31"/>
  <c r="BH113" i="31"/>
  <c r="BG113" i="31"/>
  <c r="BF113" i="31"/>
  <c r="T113" i="31"/>
  <c r="R113" i="31"/>
  <c r="P113" i="31"/>
  <c r="BI111" i="31"/>
  <c r="BH111" i="31"/>
  <c r="BG111" i="31"/>
  <c r="BF111" i="31"/>
  <c r="T111" i="31"/>
  <c r="R111" i="31"/>
  <c r="P111" i="31"/>
  <c r="BI109" i="31"/>
  <c r="BH109" i="31"/>
  <c r="BG109" i="31"/>
  <c r="BF109" i="31"/>
  <c r="T109" i="31"/>
  <c r="R109" i="31"/>
  <c r="P109" i="31"/>
  <c r="BI102" i="31"/>
  <c r="BH102" i="31"/>
  <c r="BG102" i="31"/>
  <c r="BF102" i="31"/>
  <c r="T102" i="31"/>
  <c r="R102" i="31"/>
  <c r="P102" i="31"/>
  <c r="BI100" i="31"/>
  <c r="BH100" i="31"/>
  <c r="BG100" i="31"/>
  <c r="BF100" i="31"/>
  <c r="T100" i="31"/>
  <c r="R100" i="31"/>
  <c r="P100" i="31"/>
  <c r="BI98" i="31"/>
  <c r="BH98" i="31"/>
  <c r="BG98" i="31"/>
  <c r="BF98" i="31"/>
  <c r="T98" i="31"/>
  <c r="R98" i="31"/>
  <c r="P98" i="31"/>
  <c r="BI96" i="31"/>
  <c r="BH96" i="31"/>
  <c r="BG96" i="31"/>
  <c r="BF96" i="31"/>
  <c r="T96" i="31"/>
  <c r="R96" i="31"/>
  <c r="P96" i="31"/>
  <c r="BI94" i="31"/>
  <c r="BH94" i="31"/>
  <c r="BG94" i="31"/>
  <c r="BF94" i="31"/>
  <c r="T94" i="31"/>
  <c r="R94" i="31"/>
  <c r="P94" i="31"/>
  <c r="J87" i="31"/>
  <c r="F87" i="31"/>
  <c r="F85" i="31"/>
  <c r="E83" i="31"/>
  <c r="J54" i="31"/>
  <c r="F54" i="31"/>
  <c r="F52" i="31"/>
  <c r="E50" i="31"/>
  <c r="J24" i="31"/>
  <c r="E24" i="31"/>
  <c r="J88" i="31"/>
  <c r="J23" i="31"/>
  <c r="J18" i="31"/>
  <c r="E18" i="31"/>
  <c r="F55" i="31"/>
  <c r="J17" i="31"/>
  <c r="J12" i="31"/>
  <c r="J52" i="31" s="1"/>
  <c r="E7" i="31"/>
  <c r="E81" i="31"/>
  <c r="J37" i="30"/>
  <c r="J36" i="30"/>
  <c r="AY83" i="1"/>
  <c r="J35" i="30"/>
  <c r="AX83" i="1" s="1"/>
  <c r="BI262" i="30"/>
  <c r="BH262" i="30"/>
  <c r="BG262" i="30"/>
  <c r="BF262" i="30"/>
  <c r="T262" i="30"/>
  <c r="R262" i="30"/>
  <c r="P262" i="30"/>
  <c r="BI261" i="30"/>
  <c r="BH261" i="30"/>
  <c r="BG261" i="30"/>
  <c r="BF261" i="30"/>
  <c r="T261" i="30"/>
  <c r="R261" i="30"/>
  <c r="P261" i="30"/>
  <c r="BI259" i="30"/>
  <c r="BH259" i="30"/>
  <c r="BG259" i="30"/>
  <c r="BF259" i="30"/>
  <c r="T259" i="30"/>
  <c r="R259" i="30"/>
  <c r="P259" i="30"/>
  <c r="BI254" i="30"/>
  <c r="BH254" i="30"/>
  <c r="BG254" i="30"/>
  <c r="BF254" i="30"/>
  <c r="T254" i="30"/>
  <c r="T253" i="30"/>
  <c r="R254" i="30"/>
  <c r="R253" i="30" s="1"/>
  <c r="P254" i="30"/>
  <c r="P253" i="30"/>
  <c r="BI252" i="30"/>
  <c r="BH252" i="30"/>
  <c r="BG252" i="30"/>
  <c r="BF252" i="30"/>
  <c r="T252" i="30"/>
  <c r="R252" i="30"/>
  <c r="P252" i="30"/>
  <c r="BI249" i="30"/>
  <c r="BH249" i="30"/>
  <c r="BG249" i="30"/>
  <c r="BF249" i="30"/>
  <c r="T249" i="30"/>
  <c r="R249" i="30"/>
  <c r="P249" i="30"/>
  <c r="BI247" i="30"/>
  <c r="BH247" i="30"/>
  <c r="BG247" i="30"/>
  <c r="BF247" i="30"/>
  <c r="T247" i="30"/>
  <c r="R247" i="30"/>
  <c r="P247" i="30"/>
  <c r="BI244" i="30"/>
  <c r="BH244" i="30"/>
  <c r="BG244" i="30"/>
  <c r="BF244" i="30"/>
  <c r="T244" i="30"/>
  <c r="R244" i="30"/>
  <c r="P244" i="30"/>
  <c r="BI242" i="30"/>
  <c r="BH242" i="30"/>
  <c r="BG242" i="30"/>
  <c r="BF242" i="30"/>
  <c r="T242" i="30"/>
  <c r="R242" i="30"/>
  <c r="P242" i="30"/>
  <c r="BI239" i="30"/>
  <c r="BH239" i="30"/>
  <c r="BG239" i="30"/>
  <c r="BF239" i="30"/>
  <c r="T239" i="30"/>
  <c r="T238" i="30" s="1"/>
  <c r="R239" i="30"/>
  <c r="R238" i="30"/>
  <c r="P239" i="30"/>
  <c r="P238" i="30" s="1"/>
  <c r="BI237" i="30"/>
  <c r="BH237" i="30"/>
  <c r="BG237" i="30"/>
  <c r="BF237" i="30"/>
  <c r="T237" i="30"/>
  <c r="R237" i="30"/>
  <c r="P237" i="30"/>
  <c r="BI236" i="30"/>
  <c r="BH236" i="30"/>
  <c r="BG236" i="30"/>
  <c r="BF236" i="30"/>
  <c r="T236" i="30"/>
  <c r="R236" i="30"/>
  <c r="P236" i="30"/>
  <c r="BI235" i="30"/>
  <c r="BH235" i="30"/>
  <c r="BG235" i="30"/>
  <c r="BF235" i="30"/>
  <c r="T235" i="30"/>
  <c r="R235" i="30"/>
  <c r="P235" i="30"/>
  <c r="BI234" i="30"/>
  <c r="BH234" i="30"/>
  <c r="BG234" i="30"/>
  <c r="BF234" i="30"/>
  <c r="T234" i="30"/>
  <c r="R234" i="30"/>
  <c r="P234" i="30"/>
  <c r="BI232" i="30"/>
  <c r="BH232" i="30"/>
  <c r="BG232" i="30"/>
  <c r="BF232" i="30"/>
  <c r="T232" i="30"/>
  <c r="R232" i="30"/>
  <c r="P232" i="30"/>
  <c r="BI231" i="30"/>
  <c r="BH231" i="30"/>
  <c r="BG231" i="30"/>
  <c r="BF231" i="30"/>
  <c r="T231" i="30"/>
  <c r="R231" i="30"/>
  <c r="P231" i="30"/>
  <c r="BI227" i="30"/>
  <c r="BH227" i="30"/>
  <c r="BG227" i="30"/>
  <c r="BF227" i="30"/>
  <c r="T227" i="30"/>
  <c r="R227" i="30"/>
  <c r="P227" i="30"/>
  <c r="BI226" i="30"/>
  <c r="BH226" i="30"/>
  <c r="BG226" i="30"/>
  <c r="BF226" i="30"/>
  <c r="T226" i="30"/>
  <c r="R226" i="30"/>
  <c r="P226" i="30"/>
  <c r="BI224" i="30"/>
  <c r="BH224" i="30"/>
  <c r="BG224" i="30"/>
  <c r="BF224" i="30"/>
  <c r="T224" i="30"/>
  <c r="R224" i="30"/>
  <c r="P224" i="30"/>
  <c r="BI220" i="30"/>
  <c r="BH220" i="30"/>
  <c r="BG220" i="30"/>
  <c r="BF220" i="30"/>
  <c r="T220" i="30"/>
  <c r="R220" i="30"/>
  <c r="P220" i="30"/>
  <c r="BI215" i="30"/>
  <c r="BH215" i="30"/>
  <c r="BG215" i="30"/>
  <c r="BF215" i="30"/>
  <c r="T215" i="30"/>
  <c r="R215" i="30"/>
  <c r="P215" i="30"/>
  <c r="BI211" i="30"/>
  <c r="BH211" i="30"/>
  <c r="BG211" i="30"/>
  <c r="BF211" i="30"/>
  <c r="T211" i="30"/>
  <c r="R211" i="30"/>
  <c r="P211" i="30"/>
  <c r="BI209" i="30"/>
  <c r="BH209" i="30"/>
  <c r="BG209" i="30"/>
  <c r="BF209" i="30"/>
  <c r="T209" i="30"/>
  <c r="R209" i="30"/>
  <c r="P209" i="30"/>
  <c r="BI207" i="30"/>
  <c r="BH207" i="30"/>
  <c r="BG207" i="30"/>
  <c r="BF207" i="30"/>
  <c r="T207" i="30"/>
  <c r="R207" i="30"/>
  <c r="P207" i="30"/>
  <c r="BI205" i="30"/>
  <c r="BH205" i="30"/>
  <c r="BG205" i="30"/>
  <c r="BF205" i="30"/>
  <c r="T205" i="30"/>
  <c r="R205" i="30"/>
  <c r="P205" i="30"/>
  <c r="BI203" i="30"/>
  <c r="BH203" i="30"/>
  <c r="BG203" i="30"/>
  <c r="BF203" i="30"/>
  <c r="T203" i="30"/>
  <c r="R203" i="30"/>
  <c r="P203" i="30"/>
  <c r="BI201" i="30"/>
  <c r="BH201" i="30"/>
  <c r="BG201" i="30"/>
  <c r="BF201" i="30"/>
  <c r="T201" i="30"/>
  <c r="R201" i="30"/>
  <c r="P201" i="30"/>
  <c r="BI199" i="30"/>
  <c r="BH199" i="30"/>
  <c r="BG199" i="30"/>
  <c r="BF199" i="30"/>
  <c r="T199" i="30"/>
  <c r="R199" i="30"/>
  <c r="P199" i="30"/>
  <c r="BI197" i="30"/>
  <c r="BH197" i="30"/>
  <c r="BG197" i="30"/>
  <c r="BF197" i="30"/>
  <c r="T197" i="30"/>
  <c r="R197" i="30"/>
  <c r="P197" i="30"/>
  <c r="BI195" i="30"/>
  <c r="BH195" i="30"/>
  <c r="BG195" i="30"/>
  <c r="BF195" i="30"/>
  <c r="T195" i="30"/>
  <c r="R195" i="30"/>
  <c r="P195" i="30"/>
  <c r="BI193" i="30"/>
  <c r="BH193" i="30"/>
  <c r="BG193" i="30"/>
  <c r="BF193" i="30"/>
  <c r="T193" i="30"/>
  <c r="R193" i="30"/>
  <c r="P193" i="30"/>
  <c r="BI192" i="30"/>
  <c r="BH192" i="30"/>
  <c r="BG192" i="30"/>
  <c r="BF192" i="30"/>
  <c r="T192" i="30"/>
  <c r="R192" i="30"/>
  <c r="P192" i="30"/>
  <c r="BI190" i="30"/>
  <c r="BH190" i="30"/>
  <c r="BG190" i="30"/>
  <c r="BF190" i="30"/>
  <c r="T190" i="30"/>
  <c r="R190" i="30"/>
  <c r="P190" i="30"/>
  <c r="BI188" i="30"/>
  <c r="BH188" i="30"/>
  <c r="BG188" i="30"/>
  <c r="BF188" i="30"/>
  <c r="T188" i="30"/>
  <c r="R188" i="30"/>
  <c r="P188" i="30"/>
  <c r="BI185" i="30"/>
  <c r="BH185" i="30"/>
  <c r="BG185" i="30"/>
  <c r="BF185" i="30"/>
  <c r="T185" i="30"/>
  <c r="R185" i="30"/>
  <c r="P185" i="30"/>
  <c r="BI183" i="30"/>
  <c r="BH183" i="30"/>
  <c r="BG183" i="30"/>
  <c r="BF183" i="30"/>
  <c r="T183" i="30"/>
  <c r="R183" i="30"/>
  <c r="P183" i="30"/>
  <c r="BI181" i="30"/>
  <c r="BH181" i="30"/>
  <c r="BG181" i="30"/>
  <c r="BF181" i="30"/>
  <c r="T181" i="30"/>
  <c r="R181" i="30"/>
  <c r="P181" i="30"/>
  <c r="BI177" i="30"/>
  <c r="BH177" i="30"/>
  <c r="BG177" i="30"/>
  <c r="BF177" i="30"/>
  <c r="T177" i="30"/>
  <c r="R177" i="30"/>
  <c r="P177" i="30"/>
  <c r="BI175" i="30"/>
  <c r="BH175" i="30"/>
  <c r="BG175" i="30"/>
  <c r="BF175" i="30"/>
  <c r="T175" i="30"/>
  <c r="R175" i="30"/>
  <c r="P175" i="30"/>
  <c r="BI173" i="30"/>
  <c r="BH173" i="30"/>
  <c r="BG173" i="30"/>
  <c r="BF173" i="30"/>
  <c r="T173" i="30"/>
  <c r="R173" i="30"/>
  <c r="P173" i="30"/>
  <c r="BI171" i="30"/>
  <c r="BH171" i="30"/>
  <c r="BG171" i="30"/>
  <c r="BF171" i="30"/>
  <c r="T171" i="30"/>
  <c r="R171" i="30"/>
  <c r="P171" i="30"/>
  <c r="BI169" i="30"/>
  <c r="BH169" i="30"/>
  <c r="BG169" i="30"/>
  <c r="BF169" i="30"/>
  <c r="T169" i="30"/>
  <c r="R169" i="30"/>
  <c r="P169" i="30"/>
  <c r="BI165" i="30"/>
  <c r="BH165" i="30"/>
  <c r="BG165" i="30"/>
  <c r="BF165" i="30"/>
  <c r="T165" i="30"/>
  <c r="R165" i="30"/>
  <c r="P165" i="30"/>
  <c r="BI163" i="30"/>
  <c r="BH163" i="30"/>
  <c r="BG163" i="30"/>
  <c r="BF163" i="30"/>
  <c r="T163" i="30"/>
  <c r="R163" i="30"/>
  <c r="P163" i="30"/>
  <c r="BI160" i="30"/>
  <c r="BH160" i="30"/>
  <c r="BG160" i="30"/>
  <c r="BF160" i="30"/>
  <c r="T160" i="30"/>
  <c r="R160" i="30"/>
  <c r="P160" i="30"/>
  <c r="BI158" i="30"/>
  <c r="BH158" i="30"/>
  <c r="BG158" i="30"/>
  <c r="BF158" i="30"/>
  <c r="T158" i="30"/>
  <c r="R158" i="30"/>
  <c r="P158" i="30"/>
  <c r="BI157" i="30"/>
  <c r="BH157" i="30"/>
  <c r="BG157" i="30"/>
  <c r="BF157" i="30"/>
  <c r="T157" i="30"/>
  <c r="R157" i="30"/>
  <c r="P157" i="30"/>
  <c r="BI152" i="30"/>
  <c r="BH152" i="30"/>
  <c r="BG152" i="30"/>
  <c r="BF152" i="30"/>
  <c r="T152" i="30"/>
  <c r="R152" i="30"/>
  <c r="P152" i="30"/>
  <c r="BI147" i="30"/>
  <c r="BH147" i="30"/>
  <c r="BG147" i="30"/>
  <c r="BF147" i="30"/>
  <c r="T147" i="30"/>
  <c r="R147" i="30"/>
  <c r="P147" i="30"/>
  <c r="BI145" i="30"/>
  <c r="BH145" i="30"/>
  <c r="BG145" i="30"/>
  <c r="BF145" i="30"/>
  <c r="T145" i="30"/>
  <c r="R145" i="30"/>
  <c r="P145" i="30"/>
  <c r="BI142" i="30"/>
  <c r="BH142" i="30"/>
  <c r="BG142" i="30"/>
  <c r="BF142" i="30"/>
  <c r="T142" i="30"/>
  <c r="R142" i="30"/>
  <c r="P142" i="30"/>
  <c r="BI140" i="30"/>
  <c r="BH140" i="30"/>
  <c r="BG140" i="30"/>
  <c r="BF140" i="30"/>
  <c r="T140" i="30"/>
  <c r="R140" i="30"/>
  <c r="P140" i="30"/>
  <c r="BI138" i="30"/>
  <c r="BH138" i="30"/>
  <c r="BG138" i="30"/>
  <c r="BF138" i="30"/>
  <c r="T138" i="30"/>
  <c r="R138" i="30"/>
  <c r="P138" i="30"/>
  <c r="BI134" i="30"/>
  <c r="BH134" i="30"/>
  <c r="BG134" i="30"/>
  <c r="BF134" i="30"/>
  <c r="T134" i="30"/>
  <c r="R134" i="30"/>
  <c r="P134" i="30"/>
  <c r="BI132" i="30"/>
  <c r="BH132" i="30"/>
  <c r="BG132" i="30"/>
  <c r="BF132" i="30"/>
  <c r="T132" i="30"/>
  <c r="R132" i="30"/>
  <c r="P132" i="30"/>
  <c r="BI130" i="30"/>
  <c r="BH130" i="30"/>
  <c r="BG130" i="30"/>
  <c r="BF130" i="30"/>
  <c r="T130" i="30"/>
  <c r="R130" i="30"/>
  <c r="P130" i="30"/>
  <c r="BI127" i="30"/>
  <c r="BH127" i="30"/>
  <c r="BG127" i="30"/>
  <c r="BF127" i="30"/>
  <c r="T127" i="30"/>
  <c r="R127" i="30"/>
  <c r="P127" i="30"/>
  <c r="BI125" i="30"/>
  <c r="BH125" i="30"/>
  <c r="BG125" i="30"/>
  <c r="BF125" i="30"/>
  <c r="T125" i="30"/>
  <c r="R125" i="30"/>
  <c r="P125" i="30"/>
  <c r="BI123" i="30"/>
  <c r="BH123" i="30"/>
  <c r="BG123" i="30"/>
  <c r="BF123" i="30"/>
  <c r="T123" i="30"/>
  <c r="R123" i="30"/>
  <c r="P123" i="30"/>
  <c r="BI119" i="30"/>
  <c r="BH119" i="30"/>
  <c r="BG119" i="30"/>
  <c r="BF119" i="30"/>
  <c r="T119" i="30"/>
  <c r="R119" i="30"/>
  <c r="P119" i="30"/>
  <c r="BI117" i="30"/>
  <c r="BH117" i="30"/>
  <c r="BG117" i="30"/>
  <c r="BF117" i="30"/>
  <c r="T117" i="30"/>
  <c r="R117" i="30"/>
  <c r="P117" i="30"/>
  <c r="BI115" i="30"/>
  <c r="BH115" i="30"/>
  <c r="BG115" i="30"/>
  <c r="BF115" i="30"/>
  <c r="T115" i="30"/>
  <c r="R115" i="30"/>
  <c r="P115" i="30"/>
  <c r="BI113" i="30"/>
  <c r="BH113" i="30"/>
  <c r="BG113" i="30"/>
  <c r="BF113" i="30"/>
  <c r="T113" i="30"/>
  <c r="R113" i="30"/>
  <c r="P113" i="30"/>
  <c r="BI106" i="30"/>
  <c r="BH106" i="30"/>
  <c r="BG106" i="30"/>
  <c r="BF106" i="30"/>
  <c r="T106" i="30"/>
  <c r="R106" i="30"/>
  <c r="P106" i="30"/>
  <c r="BI102" i="30"/>
  <c r="BH102" i="30"/>
  <c r="BG102" i="30"/>
  <c r="BF102" i="30"/>
  <c r="T102" i="30"/>
  <c r="R102" i="30"/>
  <c r="P102" i="30"/>
  <c r="BI100" i="30"/>
  <c r="BH100" i="30"/>
  <c r="BG100" i="30"/>
  <c r="BF100" i="30"/>
  <c r="T100" i="30"/>
  <c r="R100" i="30"/>
  <c r="P100" i="30"/>
  <c r="BI98" i="30"/>
  <c r="BH98" i="30"/>
  <c r="BG98" i="30"/>
  <c r="BF98" i="30"/>
  <c r="T98" i="30"/>
  <c r="R98" i="30"/>
  <c r="P98" i="30"/>
  <c r="BI96" i="30"/>
  <c r="BH96" i="30"/>
  <c r="BG96" i="30"/>
  <c r="BF96" i="30"/>
  <c r="T96" i="30"/>
  <c r="R96" i="30"/>
  <c r="P96" i="30"/>
  <c r="BI94" i="30"/>
  <c r="BH94" i="30"/>
  <c r="BG94" i="30"/>
  <c r="BF94" i="30"/>
  <c r="T94" i="30"/>
  <c r="R94" i="30"/>
  <c r="P94" i="30"/>
  <c r="J87" i="30"/>
  <c r="F87" i="30"/>
  <c r="F85" i="30"/>
  <c r="E83" i="30"/>
  <c r="J54" i="30"/>
  <c r="F54" i="30"/>
  <c r="F52" i="30"/>
  <c r="E50" i="30"/>
  <c r="J24" i="30"/>
  <c r="E24" i="30"/>
  <c r="J55" i="30" s="1"/>
  <c r="J23" i="30"/>
  <c r="J18" i="30"/>
  <c r="E18" i="30"/>
  <c r="F88" i="30" s="1"/>
  <c r="J17" i="30"/>
  <c r="J12" i="30"/>
  <c r="J85" i="30"/>
  <c r="E7" i="30"/>
  <c r="E48" i="30" s="1"/>
  <c r="J37" i="29"/>
  <c r="J36" i="29"/>
  <c r="AY82" i="1" s="1"/>
  <c r="J35" i="29"/>
  <c r="AX82" i="1"/>
  <c r="BI196" i="29"/>
  <c r="BH196" i="29"/>
  <c r="BG196" i="29"/>
  <c r="BF196" i="29"/>
  <c r="T196" i="29"/>
  <c r="R196" i="29"/>
  <c r="P196" i="29"/>
  <c r="BI195" i="29"/>
  <c r="BH195" i="29"/>
  <c r="BG195" i="29"/>
  <c r="BF195" i="29"/>
  <c r="T195" i="29"/>
  <c r="R195" i="29"/>
  <c r="P195" i="29"/>
  <c r="BI193" i="29"/>
  <c r="BH193" i="29"/>
  <c r="BG193" i="29"/>
  <c r="BF193" i="29"/>
  <c r="T193" i="29"/>
  <c r="R193" i="29"/>
  <c r="P193" i="29"/>
  <c r="BI188" i="29"/>
  <c r="BH188" i="29"/>
  <c r="BG188" i="29"/>
  <c r="BF188" i="29"/>
  <c r="T188" i="29"/>
  <c r="T187" i="29" s="1"/>
  <c r="R188" i="29"/>
  <c r="R187" i="29"/>
  <c r="P188" i="29"/>
  <c r="P187" i="29" s="1"/>
  <c r="BI186" i="29"/>
  <c r="BH186" i="29"/>
  <c r="BG186" i="29"/>
  <c r="BF186" i="29"/>
  <c r="T186" i="29"/>
  <c r="R186" i="29"/>
  <c r="P186" i="29"/>
  <c r="BI183" i="29"/>
  <c r="BH183" i="29"/>
  <c r="BG183" i="29"/>
  <c r="BF183" i="29"/>
  <c r="T183" i="29"/>
  <c r="R183" i="29"/>
  <c r="P183" i="29"/>
  <c r="BI181" i="29"/>
  <c r="BH181" i="29"/>
  <c r="BG181" i="29"/>
  <c r="BF181" i="29"/>
  <c r="T181" i="29"/>
  <c r="R181" i="29"/>
  <c r="P181" i="29"/>
  <c r="BI178" i="29"/>
  <c r="BH178" i="29"/>
  <c r="BG178" i="29"/>
  <c r="BF178" i="29"/>
  <c r="T178" i="29"/>
  <c r="R178" i="29"/>
  <c r="P178" i="29"/>
  <c r="BI176" i="29"/>
  <c r="BH176" i="29"/>
  <c r="BG176" i="29"/>
  <c r="BF176" i="29"/>
  <c r="T176" i="29"/>
  <c r="R176" i="29"/>
  <c r="P176" i="29"/>
  <c r="BI173" i="29"/>
  <c r="BH173" i="29"/>
  <c r="BG173" i="29"/>
  <c r="BF173" i="29"/>
  <c r="T173" i="29"/>
  <c r="T172" i="29"/>
  <c r="R173" i="29"/>
  <c r="R172" i="29" s="1"/>
  <c r="P173" i="29"/>
  <c r="P172" i="29"/>
  <c r="BI171" i="29"/>
  <c r="BH171" i="29"/>
  <c r="BG171" i="29"/>
  <c r="BF171" i="29"/>
  <c r="T171" i="29"/>
  <c r="R171" i="29"/>
  <c r="P171" i="29"/>
  <c r="BI170" i="29"/>
  <c r="BH170" i="29"/>
  <c r="BG170" i="29"/>
  <c r="BF170" i="29"/>
  <c r="T170" i="29"/>
  <c r="R170" i="29"/>
  <c r="P170" i="29"/>
  <c r="BI169" i="29"/>
  <c r="BH169" i="29"/>
  <c r="BG169" i="29"/>
  <c r="BF169" i="29"/>
  <c r="T169" i="29"/>
  <c r="R169" i="29"/>
  <c r="P169" i="29"/>
  <c r="BI167" i="29"/>
  <c r="BH167" i="29"/>
  <c r="BG167" i="29"/>
  <c r="BF167" i="29"/>
  <c r="T167" i="29"/>
  <c r="R167" i="29"/>
  <c r="P167" i="29"/>
  <c r="BI166" i="29"/>
  <c r="BH166" i="29"/>
  <c r="BG166" i="29"/>
  <c r="BF166" i="29"/>
  <c r="T166" i="29"/>
  <c r="R166" i="29"/>
  <c r="P166" i="29"/>
  <c r="BI162" i="29"/>
  <c r="BH162" i="29"/>
  <c r="BG162" i="29"/>
  <c r="BF162" i="29"/>
  <c r="T162" i="29"/>
  <c r="R162" i="29"/>
  <c r="P162" i="29"/>
  <c r="BI161" i="29"/>
  <c r="BH161" i="29"/>
  <c r="BG161" i="29"/>
  <c r="BF161" i="29"/>
  <c r="T161" i="29"/>
  <c r="R161" i="29"/>
  <c r="P161" i="29"/>
  <c r="BI158" i="29"/>
  <c r="BH158" i="29"/>
  <c r="BG158" i="29"/>
  <c r="BF158" i="29"/>
  <c r="T158" i="29"/>
  <c r="R158" i="29"/>
  <c r="P158" i="29"/>
  <c r="BI157" i="29"/>
  <c r="BH157" i="29"/>
  <c r="BG157" i="29"/>
  <c r="BF157" i="29"/>
  <c r="T157" i="29"/>
  <c r="R157" i="29"/>
  <c r="P157" i="29"/>
  <c r="BI155" i="29"/>
  <c r="BH155" i="29"/>
  <c r="BG155" i="29"/>
  <c r="BF155" i="29"/>
  <c r="T155" i="29"/>
  <c r="R155" i="29"/>
  <c r="P155" i="29"/>
  <c r="BI153" i="29"/>
  <c r="BH153" i="29"/>
  <c r="BG153" i="29"/>
  <c r="BF153" i="29"/>
  <c r="T153" i="29"/>
  <c r="R153" i="29"/>
  <c r="P153" i="29"/>
  <c r="BI151" i="29"/>
  <c r="BH151" i="29"/>
  <c r="BG151" i="29"/>
  <c r="BF151" i="29"/>
  <c r="T151" i="29"/>
  <c r="R151" i="29"/>
  <c r="P151" i="29"/>
  <c r="BI150" i="29"/>
  <c r="BH150" i="29"/>
  <c r="BG150" i="29"/>
  <c r="BF150" i="29"/>
  <c r="T150" i="29"/>
  <c r="R150" i="29"/>
  <c r="P150" i="29"/>
  <c r="BI149" i="29"/>
  <c r="BH149" i="29"/>
  <c r="BG149" i="29"/>
  <c r="BF149" i="29"/>
  <c r="T149" i="29"/>
  <c r="R149" i="29"/>
  <c r="P149" i="29"/>
  <c r="BI148" i="29"/>
  <c r="BH148" i="29"/>
  <c r="BG148" i="29"/>
  <c r="BF148" i="29"/>
  <c r="T148" i="29"/>
  <c r="R148" i="29"/>
  <c r="P148" i="29"/>
  <c r="BI145" i="29"/>
  <c r="BH145" i="29"/>
  <c r="BG145" i="29"/>
  <c r="BF145" i="29"/>
  <c r="T145" i="29"/>
  <c r="R145" i="29"/>
  <c r="P145" i="29"/>
  <c r="BI143" i="29"/>
  <c r="BH143" i="29"/>
  <c r="BG143" i="29"/>
  <c r="BF143" i="29"/>
  <c r="T143" i="29"/>
  <c r="R143" i="29"/>
  <c r="P143" i="29"/>
  <c r="BI141" i="29"/>
  <c r="BH141" i="29"/>
  <c r="BG141" i="29"/>
  <c r="BF141" i="29"/>
  <c r="T141" i="29"/>
  <c r="R141" i="29"/>
  <c r="P141" i="29"/>
  <c r="BI138" i="29"/>
  <c r="BH138" i="29"/>
  <c r="BG138" i="29"/>
  <c r="BF138" i="29"/>
  <c r="T138" i="29"/>
  <c r="R138" i="29"/>
  <c r="P138" i="29"/>
  <c r="BI136" i="29"/>
  <c r="BH136" i="29"/>
  <c r="BG136" i="29"/>
  <c r="BF136" i="29"/>
  <c r="T136" i="29"/>
  <c r="R136" i="29"/>
  <c r="P136" i="29"/>
  <c r="BI135" i="29"/>
  <c r="BH135" i="29"/>
  <c r="BG135" i="29"/>
  <c r="BF135" i="29"/>
  <c r="T135" i="29"/>
  <c r="R135" i="29"/>
  <c r="P135" i="29"/>
  <c r="BI130" i="29"/>
  <c r="BH130" i="29"/>
  <c r="BG130" i="29"/>
  <c r="BF130" i="29"/>
  <c r="T130" i="29"/>
  <c r="R130" i="29"/>
  <c r="P130" i="29"/>
  <c r="BI125" i="29"/>
  <c r="BH125" i="29"/>
  <c r="BG125" i="29"/>
  <c r="BF125" i="29"/>
  <c r="T125" i="29"/>
  <c r="R125" i="29"/>
  <c r="P125" i="29"/>
  <c r="BI123" i="29"/>
  <c r="BH123" i="29"/>
  <c r="BG123" i="29"/>
  <c r="BF123" i="29"/>
  <c r="T123" i="29"/>
  <c r="R123" i="29"/>
  <c r="P123" i="29"/>
  <c r="BI120" i="29"/>
  <c r="BH120" i="29"/>
  <c r="BG120" i="29"/>
  <c r="BF120" i="29"/>
  <c r="T120" i="29"/>
  <c r="R120" i="29"/>
  <c r="P120" i="29"/>
  <c r="BI118" i="29"/>
  <c r="BH118" i="29"/>
  <c r="BG118" i="29"/>
  <c r="BF118" i="29"/>
  <c r="T118" i="29"/>
  <c r="R118" i="29"/>
  <c r="P118" i="29"/>
  <c r="BI116" i="29"/>
  <c r="BH116" i="29"/>
  <c r="BG116" i="29"/>
  <c r="BF116" i="29"/>
  <c r="T116" i="29"/>
  <c r="R116" i="29"/>
  <c r="P116" i="29"/>
  <c r="BI112" i="29"/>
  <c r="BH112" i="29"/>
  <c r="BG112" i="29"/>
  <c r="BF112" i="29"/>
  <c r="T112" i="29"/>
  <c r="R112" i="29"/>
  <c r="P112" i="29"/>
  <c r="BI110" i="29"/>
  <c r="BH110" i="29"/>
  <c r="BG110" i="29"/>
  <c r="BF110" i="29"/>
  <c r="T110" i="29"/>
  <c r="R110" i="29"/>
  <c r="P110" i="29"/>
  <c r="BI108" i="29"/>
  <c r="BH108" i="29"/>
  <c r="BG108" i="29"/>
  <c r="BF108" i="29"/>
  <c r="T108" i="29"/>
  <c r="R108" i="29"/>
  <c r="P108" i="29"/>
  <c r="BI105" i="29"/>
  <c r="BH105" i="29"/>
  <c r="BG105" i="29"/>
  <c r="BF105" i="29"/>
  <c r="T105" i="29"/>
  <c r="R105" i="29"/>
  <c r="P105" i="29"/>
  <c r="BI103" i="29"/>
  <c r="BH103" i="29"/>
  <c r="BG103" i="29"/>
  <c r="BF103" i="29"/>
  <c r="T103" i="29"/>
  <c r="R103" i="29"/>
  <c r="P103" i="29"/>
  <c r="BI101" i="29"/>
  <c r="BH101" i="29"/>
  <c r="BG101" i="29"/>
  <c r="BF101" i="29"/>
  <c r="T101" i="29"/>
  <c r="R101" i="29"/>
  <c r="P101" i="29"/>
  <c r="BI97" i="29"/>
  <c r="BH97" i="29"/>
  <c r="BG97" i="29"/>
  <c r="BF97" i="29"/>
  <c r="T97" i="29"/>
  <c r="R97" i="29"/>
  <c r="P97" i="29"/>
  <c r="BI95" i="29"/>
  <c r="BH95" i="29"/>
  <c r="BG95" i="29"/>
  <c r="BF95" i="29"/>
  <c r="T95" i="29"/>
  <c r="R95" i="29"/>
  <c r="P95" i="29"/>
  <c r="BI93" i="29"/>
  <c r="BH93" i="29"/>
  <c r="BG93" i="29"/>
  <c r="BF93" i="29"/>
  <c r="T93" i="29"/>
  <c r="R93" i="29"/>
  <c r="P93" i="29"/>
  <c r="J86" i="29"/>
  <c r="F86" i="29"/>
  <c r="F84" i="29"/>
  <c r="E82" i="29"/>
  <c r="J54" i="29"/>
  <c r="F54" i="29"/>
  <c r="F52" i="29"/>
  <c r="E50" i="29"/>
  <c r="J24" i="29"/>
  <c r="E24" i="29"/>
  <c r="J87" i="29" s="1"/>
  <c r="J23" i="29"/>
  <c r="J18" i="29"/>
  <c r="E18" i="29"/>
  <c r="F55" i="29" s="1"/>
  <c r="J17" i="29"/>
  <c r="J12" i="29"/>
  <c r="J84" i="29" s="1"/>
  <c r="E7" i="29"/>
  <c r="E80" i="29"/>
  <c r="J37" i="28"/>
  <c r="J36" i="28"/>
  <c r="AY81" i="1" s="1"/>
  <c r="J35" i="28"/>
  <c r="AX81" i="1"/>
  <c r="BI241" i="28"/>
  <c r="BH241" i="28"/>
  <c r="BG241" i="28"/>
  <c r="BF241" i="28"/>
  <c r="T241" i="28"/>
  <c r="R241" i="28"/>
  <c r="P241" i="28"/>
  <c r="BI240" i="28"/>
  <c r="BH240" i="28"/>
  <c r="BG240" i="28"/>
  <c r="BF240" i="28"/>
  <c r="T240" i="28"/>
  <c r="R240" i="28"/>
  <c r="P240" i="28"/>
  <c r="BI238" i="28"/>
  <c r="BH238" i="28"/>
  <c r="BG238" i="28"/>
  <c r="BF238" i="28"/>
  <c r="T238" i="28"/>
  <c r="R238" i="28"/>
  <c r="P238" i="28"/>
  <c r="BI233" i="28"/>
  <c r="BH233" i="28"/>
  <c r="BG233" i="28"/>
  <c r="BF233" i="28"/>
  <c r="T233" i="28"/>
  <c r="T232" i="28"/>
  <c r="R233" i="28"/>
  <c r="R232" i="28" s="1"/>
  <c r="P233" i="28"/>
  <c r="P232" i="28"/>
  <c r="BI231" i="28"/>
  <c r="BH231" i="28"/>
  <c r="BG231" i="28"/>
  <c r="BF231" i="28"/>
  <c r="T231" i="28"/>
  <c r="R231" i="28"/>
  <c r="P231" i="28"/>
  <c r="BI228" i="28"/>
  <c r="BH228" i="28"/>
  <c r="BG228" i="28"/>
  <c r="BF228" i="28"/>
  <c r="T228" i="28"/>
  <c r="R228" i="28"/>
  <c r="P228" i="28"/>
  <c r="BI226" i="28"/>
  <c r="BH226" i="28"/>
  <c r="BG226" i="28"/>
  <c r="BF226" i="28"/>
  <c r="T226" i="28"/>
  <c r="R226" i="28"/>
  <c r="P226" i="28"/>
  <c r="BI223" i="28"/>
  <c r="BH223" i="28"/>
  <c r="BG223" i="28"/>
  <c r="BF223" i="28"/>
  <c r="T223" i="28"/>
  <c r="R223" i="28"/>
  <c r="P223" i="28"/>
  <c r="BI221" i="28"/>
  <c r="BH221" i="28"/>
  <c r="BG221" i="28"/>
  <c r="BF221" i="28"/>
  <c r="T221" i="28"/>
  <c r="R221" i="28"/>
  <c r="P221" i="28"/>
  <c r="BI218" i="28"/>
  <c r="BH218" i="28"/>
  <c r="BG218" i="28"/>
  <c r="BF218" i="28"/>
  <c r="T218" i="28"/>
  <c r="T217" i="28"/>
  <c r="R218" i="28"/>
  <c r="R217" i="28" s="1"/>
  <c r="P218" i="28"/>
  <c r="P217" i="28"/>
  <c r="BI216" i="28"/>
  <c r="BH216" i="28"/>
  <c r="BG216" i="28"/>
  <c r="BF216" i="28"/>
  <c r="T216" i="28"/>
  <c r="R216" i="28"/>
  <c r="P216" i="28"/>
  <c r="BI215" i="28"/>
  <c r="BH215" i="28"/>
  <c r="BG215" i="28"/>
  <c r="BF215" i="28"/>
  <c r="T215" i="28"/>
  <c r="R215" i="28"/>
  <c r="P215" i="28"/>
  <c r="BI214" i="28"/>
  <c r="BH214" i="28"/>
  <c r="BG214" i="28"/>
  <c r="BF214" i="28"/>
  <c r="T214" i="28"/>
  <c r="R214" i="28"/>
  <c r="P214" i="28"/>
  <c r="BI212" i="28"/>
  <c r="BH212" i="28"/>
  <c r="BG212" i="28"/>
  <c r="BF212" i="28"/>
  <c r="T212" i="28"/>
  <c r="R212" i="28"/>
  <c r="P212" i="28"/>
  <c r="BI211" i="28"/>
  <c r="BH211" i="28"/>
  <c r="BG211" i="28"/>
  <c r="BF211" i="28"/>
  <c r="T211" i="28"/>
  <c r="R211" i="28"/>
  <c r="P211" i="28"/>
  <c r="BI207" i="28"/>
  <c r="BH207" i="28"/>
  <c r="BG207" i="28"/>
  <c r="BF207" i="28"/>
  <c r="T207" i="28"/>
  <c r="R207" i="28"/>
  <c r="P207" i="28"/>
  <c r="BI204" i="28"/>
  <c r="BH204" i="28"/>
  <c r="BG204" i="28"/>
  <c r="BF204" i="28"/>
  <c r="T204" i="28"/>
  <c r="R204" i="28"/>
  <c r="P204" i="28"/>
  <c r="BI203" i="28"/>
  <c r="BH203" i="28"/>
  <c r="BG203" i="28"/>
  <c r="BF203" i="28"/>
  <c r="T203" i="28"/>
  <c r="R203" i="28"/>
  <c r="P203" i="28"/>
  <c r="BI201" i="28"/>
  <c r="BH201" i="28"/>
  <c r="BG201" i="28"/>
  <c r="BF201" i="28"/>
  <c r="T201" i="28"/>
  <c r="R201" i="28"/>
  <c r="P201" i="28"/>
  <c r="BI199" i="28"/>
  <c r="BH199" i="28"/>
  <c r="BG199" i="28"/>
  <c r="BF199" i="28"/>
  <c r="T199" i="28"/>
  <c r="R199" i="28"/>
  <c r="P199" i="28"/>
  <c r="BI195" i="28"/>
  <c r="BH195" i="28"/>
  <c r="BG195" i="28"/>
  <c r="BF195" i="28"/>
  <c r="T195" i="28"/>
  <c r="R195" i="28"/>
  <c r="P195" i="28"/>
  <c r="BI193" i="28"/>
  <c r="BH193" i="28"/>
  <c r="BG193" i="28"/>
  <c r="BF193" i="28"/>
  <c r="T193" i="28"/>
  <c r="R193" i="28"/>
  <c r="P193" i="28"/>
  <c r="BI191" i="28"/>
  <c r="BH191" i="28"/>
  <c r="BG191" i="28"/>
  <c r="BF191" i="28"/>
  <c r="T191" i="28"/>
  <c r="R191" i="28"/>
  <c r="P191" i="28"/>
  <c r="BI189" i="28"/>
  <c r="BH189" i="28"/>
  <c r="BG189" i="28"/>
  <c r="BF189" i="28"/>
  <c r="T189" i="28"/>
  <c r="R189" i="28"/>
  <c r="P189" i="28"/>
  <c r="BI187" i="28"/>
  <c r="BH187" i="28"/>
  <c r="BG187" i="28"/>
  <c r="BF187" i="28"/>
  <c r="T187" i="28"/>
  <c r="R187" i="28"/>
  <c r="P187" i="28"/>
  <c r="BI185" i="28"/>
  <c r="BH185" i="28"/>
  <c r="BG185" i="28"/>
  <c r="BF185" i="28"/>
  <c r="T185" i="28"/>
  <c r="R185" i="28"/>
  <c r="P185" i="28"/>
  <c r="BI183" i="28"/>
  <c r="BH183" i="28"/>
  <c r="BG183" i="28"/>
  <c r="BF183" i="28"/>
  <c r="T183" i="28"/>
  <c r="R183" i="28"/>
  <c r="P183" i="28"/>
  <c r="BI181" i="28"/>
  <c r="BH181" i="28"/>
  <c r="BG181" i="28"/>
  <c r="BF181" i="28"/>
  <c r="T181" i="28"/>
  <c r="R181" i="28"/>
  <c r="P181" i="28"/>
  <c r="BI179" i="28"/>
  <c r="BH179" i="28"/>
  <c r="BG179" i="28"/>
  <c r="BF179" i="28"/>
  <c r="T179" i="28"/>
  <c r="R179" i="28"/>
  <c r="P179" i="28"/>
  <c r="BI178" i="28"/>
  <c r="BH178" i="28"/>
  <c r="BG178" i="28"/>
  <c r="BF178" i="28"/>
  <c r="T178" i="28"/>
  <c r="R178" i="28"/>
  <c r="P178" i="28"/>
  <c r="BI175" i="28"/>
  <c r="BH175" i="28"/>
  <c r="BG175" i="28"/>
  <c r="BF175" i="28"/>
  <c r="T175" i="28"/>
  <c r="R175" i="28"/>
  <c r="P175" i="28"/>
  <c r="BI173" i="28"/>
  <c r="BH173" i="28"/>
  <c r="BG173" i="28"/>
  <c r="BF173" i="28"/>
  <c r="T173" i="28"/>
  <c r="R173" i="28"/>
  <c r="P173" i="28"/>
  <c r="BI171" i="28"/>
  <c r="BH171" i="28"/>
  <c r="BG171" i="28"/>
  <c r="BF171" i="28"/>
  <c r="T171" i="28"/>
  <c r="R171" i="28"/>
  <c r="P171" i="28"/>
  <c r="BI168" i="28"/>
  <c r="BH168" i="28"/>
  <c r="BG168" i="28"/>
  <c r="BF168" i="28"/>
  <c r="T168" i="28"/>
  <c r="R168" i="28"/>
  <c r="P168" i="28"/>
  <c r="BI166" i="28"/>
  <c r="BH166" i="28"/>
  <c r="BG166" i="28"/>
  <c r="BF166" i="28"/>
  <c r="T166" i="28"/>
  <c r="R166" i="28"/>
  <c r="P166" i="28"/>
  <c r="BI162" i="28"/>
  <c r="BH162" i="28"/>
  <c r="BG162" i="28"/>
  <c r="BF162" i="28"/>
  <c r="T162" i="28"/>
  <c r="R162" i="28"/>
  <c r="P162" i="28"/>
  <c r="BI160" i="28"/>
  <c r="BH160" i="28"/>
  <c r="BG160" i="28"/>
  <c r="BF160" i="28"/>
  <c r="T160" i="28"/>
  <c r="R160" i="28"/>
  <c r="P160" i="28"/>
  <c r="BI158" i="28"/>
  <c r="BH158" i="28"/>
  <c r="BG158" i="28"/>
  <c r="BF158" i="28"/>
  <c r="T158" i="28"/>
  <c r="R158" i="28"/>
  <c r="P158" i="28"/>
  <c r="BI156" i="28"/>
  <c r="BH156" i="28"/>
  <c r="BG156" i="28"/>
  <c r="BF156" i="28"/>
  <c r="T156" i="28"/>
  <c r="R156" i="28"/>
  <c r="P156" i="28"/>
  <c r="BI154" i="28"/>
  <c r="BH154" i="28"/>
  <c r="BG154" i="28"/>
  <c r="BF154" i="28"/>
  <c r="T154" i="28"/>
  <c r="R154" i="28"/>
  <c r="P154" i="28"/>
  <c r="BI151" i="28"/>
  <c r="BH151" i="28"/>
  <c r="BG151" i="28"/>
  <c r="BF151" i="28"/>
  <c r="T151" i="28"/>
  <c r="R151" i="28"/>
  <c r="P151" i="28"/>
  <c r="BI149" i="28"/>
  <c r="BH149" i="28"/>
  <c r="BG149" i="28"/>
  <c r="BF149" i="28"/>
  <c r="T149" i="28"/>
  <c r="R149" i="28"/>
  <c r="P149" i="28"/>
  <c r="BI148" i="28"/>
  <c r="BH148" i="28"/>
  <c r="BG148" i="28"/>
  <c r="BF148" i="28"/>
  <c r="T148" i="28"/>
  <c r="R148" i="28"/>
  <c r="P148" i="28"/>
  <c r="BI143" i="28"/>
  <c r="BH143" i="28"/>
  <c r="BG143" i="28"/>
  <c r="BF143" i="28"/>
  <c r="T143" i="28"/>
  <c r="R143" i="28"/>
  <c r="P143" i="28"/>
  <c r="BI138" i="28"/>
  <c r="BH138" i="28"/>
  <c r="BG138" i="28"/>
  <c r="BF138" i="28"/>
  <c r="T138" i="28"/>
  <c r="R138" i="28"/>
  <c r="P138" i="28"/>
  <c r="BI136" i="28"/>
  <c r="BH136" i="28"/>
  <c r="BG136" i="28"/>
  <c r="BF136" i="28"/>
  <c r="T136" i="28"/>
  <c r="R136" i="28"/>
  <c r="P136" i="28"/>
  <c r="BI133" i="28"/>
  <c r="BH133" i="28"/>
  <c r="BG133" i="28"/>
  <c r="BF133" i="28"/>
  <c r="T133" i="28"/>
  <c r="R133" i="28"/>
  <c r="P133" i="28"/>
  <c r="BI131" i="28"/>
  <c r="BH131" i="28"/>
  <c r="BG131" i="28"/>
  <c r="BF131" i="28"/>
  <c r="T131" i="28"/>
  <c r="R131" i="28"/>
  <c r="P131" i="28"/>
  <c r="BI129" i="28"/>
  <c r="BH129" i="28"/>
  <c r="BG129" i="28"/>
  <c r="BF129" i="28"/>
  <c r="T129" i="28"/>
  <c r="R129" i="28"/>
  <c r="P129" i="28"/>
  <c r="BI125" i="28"/>
  <c r="BH125" i="28"/>
  <c r="BG125" i="28"/>
  <c r="BF125" i="28"/>
  <c r="T125" i="28"/>
  <c r="R125" i="28"/>
  <c r="P125" i="28"/>
  <c r="BI123" i="28"/>
  <c r="BH123" i="28"/>
  <c r="BG123" i="28"/>
  <c r="BF123" i="28"/>
  <c r="T123" i="28"/>
  <c r="R123" i="28"/>
  <c r="P123" i="28"/>
  <c r="BI121" i="28"/>
  <c r="BH121" i="28"/>
  <c r="BG121" i="28"/>
  <c r="BF121" i="28"/>
  <c r="T121" i="28"/>
  <c r="R121" i="28"/>
  <c r="P121" i="28"/>
  <c r="BI118" i="28"/>
  <c r="BH118" i="28"/>
  <c r="BG118" i="28"/>
  <c r="BF118" i="28"/>
  <c r="T118" i="28"/>
  <c r="R118" i="28"/>
  <c r="P118" i="28"/>
  <c r="BI116" i="28"/>
  <c r="BH116" i="28"/>
  <c r="BG116" i="28"/>
  <c r="BF116" i="28"/>
  <c r="T116" i="28"/>
  <c r="R116" i="28"/>
  <c r="P116" i="28"/>
  <c r="BI113" i="28"/>
  <c r="BH113" i="28"/>
  <c r="BG113" i="28"/>
  <c r="BF113" i="28"/>
  <c r="T113" i="28"/>
  <c r="R113" i="28"/>
  <c r="P113" i="28"/>
  <c r="BI111" i="28"/>
  <c r="BH111" i="28"/>
  <c r="BG111" i="28"/>
  <c r="BF111" i="28"/>
  <c r="T111" i="28"/>
  <c r="R111" i="28"/>
  <c r="P111" i="28"/>
  <c r="BI109" i="28"/>
  <c r="BH109" i="28"/>
  <c r="BG109" i="28"/>
  <c r="BF109" i="28"/>
  <c r="T109" i="28"/>
  <c r="R109" i="28"/>
  <c r="P109" i="28"/>
  <c r="BI102" i="28"/>
  <c r="BH102" i="28"/>
  <c r="BG102" i="28"/>
  <c r="BF102" i="28"/>
  <c r="T102" i="28"/>
  <c r="R102" i="28"/>
  <c r="P102" i="28"/>
  <c r="BI100" i="28"/>
  <c r="BH100" i="28"/>
  <c r="BG100" i="28"/>
  <c r="BF100" i="28"/>
  <c r="T100" i="28"/>
  <c r="R100" i="28"/>
  <c r="P100" i="28"/>
  <c r="BI98" i="28"/>
  <c r="BH98" i="28"/>
  <c r="BG98" i="28"/>
  <c r="BF98" i="28"/>
  <c r="T98" i="28"/>
  <c r="R98" i="28"/>
  <c r="P98" i="28"/>
  <c r="BI96" i="28"/>
  <c r="BH96" i="28"/>
  <c r="BG96" i="28"/>
  <c r="BF96" i="28"/>
  <c r="T96" i="28"/>
  <c r="R96" i="28"/>
  <c r="P96" i="28"/>
  <c r="BI94" i="28"/>
  <c r="BH94" i="28"/>
  <c r="BG94" i="28"/>
  <c r="BF94" i="28"/>
  <c r="T94" i="28"/>
  <c r="R94" i="28"/>
  <c r="P94" i="28"/>
  <c r="J87" i="28"/>
  <c r="F87" i="28"/>
  <c r="F85" i="28"/>
  <c r="E83" i="28"/>
  <c r="J54" i="28"/>
  <c r="F54" i="28"/>
  <c r="F52" i="28"/>
  <c r="E50" i="28"/>
  <c r="J24" i="28"/>
  <c r="E24" i="28"/>
  <c r="J88" i="28"/>
  <c r="J23" i="28"/>
  <c r="J18" i="28"/>
  <c r="E18" i="28"/>
  <c r="F55" i="28"/>
  <c r="J17" i="28"/>
  <c r="J12" i="28"/>
  <c r="J85" i="28" s="1"/>
  <c r="E7" i="28"/>
  <c r="E81" i="28"/>
  <c r="J37" i="27"/>
  <c r="J36" i="27"/>
  <c r="AY80" i="1"/>
  <c r="J35" i="27"/>
  <c r="AX80" i="1" s="1"/>
  <c r="BI250" i="27"/>
  <c r="BH250" i="27"/>
  <c r="BG250" i="27"/>
  <c r="BF250" i="27"/>
  <c r="T250" i="27"/>
  <c r="R250" i="27"/>
  <c r="P250" i="27"/>
  <c r="BI249" i="27"/>
  <c r="BH249" i="27"/>
  <c r="BG249" i="27"/>
  <c r="BF249" i="27"/>
  <c r="T249" i="27"/>
  <c r="R249" i="27"/>
  <c r="P249" i="27"/>
  <c r="BI248" i="27"/>
  <c r="BH248" i="27"/>
  <c r="BG248" i="27"/>
  <c r="BF248" i="27"/>
  <c r="T248" i="27"/>
  <c r="R248" i="27"/>
  <c r="P248" i="27"/>
  <c r="BI246" i="27"/>
  <c r="BH246" i="27"/>
  <c r="BG246" i="27"/>
  <c r="BF246" i="27"/>
  <c r="T246" i="27"/>
  <c r="R246" i="27"/>
  <c r="P246" i="27"/>
  <c r="BI243" i="27"/>
  <c r="BH243" i="27"/>
  <c r="BG243" i="27"/>
  <c r="BF243" i="27"/>
  <c r="T243" i="27"/>
  <c r="T242" i="27"/>
  <c r="R243" i="27"/>
  <c r="R242" i="27" s="1"/>
  <c r="P243" i="27"/>
  <c r="P242" i="27"/>
  <c r="BI238" i="27"/>
  <c r="BH238" i="27"/>
  <c r="BG238" i="27"/>
  <c r="BF238" i="27"/>
  <c r="T238" i="27"/>
  <c r="T237" i="27" s="1"/>
  <c r="R238" i="27"/>
  <c r="R237" i="27"/>
  <c r="P238" i="27"/>
  <c r="P237" i="27" s="1"/>
  <c r="BI236" i="27"/>
  <c r="BH236" i="27"/>
  <c r="BG236" i="27"/>
  <c r="BF236" i="27"/>
  <c r="T236" i="27"/>
  <c r="R236" i="27"/>
  <c r="P236" i="27"/>
  <c r="BI233" i="27"/>
  <c r="BH233" i="27"/>
  <c r="BG233" i="27"/>
  <c r="BF233" i="27"/>
  <c r="T233" i="27"/>
  <c r="R233" i="27"/>
  <c r="P233" i="27"/>
  <c r="BI231" i="27"/>
  <c r="BH231" i="27"/>
  <c r="BG231" i="27"/>
  <c r="BF231" i="27"/>
  <c r="T231" i="27"/>
  <c r="R231" i="27"/>
  <c r="P231" i="27"/>
  <c r="BI228" i="27"/>
  <c r="BH228" i="27"/>
  <c r="BG228" i="27"/>
  <c r="BF228" i="27"/>
  <c r="T228" i="27"/>
  <c r="R228" i="27"/>
  <c r="P228" i="27"/>
  <c r="BI226" i="27"/>
  <c r="BH226" i="27"/>
  <c r="BG226" i="27"/>
  <c r="BF226" i="27"/>
  <c r="T226" i="27"/>
  <c r="R226" i="27"/>
  <c r="P226" i="27"/>
  <c r="BI223" i="27"/>
  <c r="BH223" i="27"/>
  <c r="BG223" i="27"/>
  <c r="BF223" i="27"/>
  <c r="T223" i="27"/>
  <c r="T222" i="27" s="1"/>
  <c r="R223" i="27"/>
  <c r="R222" i="27"/>
  <c r="P223" i="27"/>
  <c r="P222" i="27" s="1"/>
  <c r="BI221" i="27"/>
  <c r="BH221" i="27"/>
  <c r="BG221" i="27"/>
  <c r="BF221" i="27"/>
  <c r="T221" i="27"/>
  <c r="R221" i="27"/>
  <c r="P221" i="27"/>
  <c r="BI220" i="27"/>
  <c r="BH220" i="27"/>
  <c r="BG220" i="27"/>
  <c r="BF220" i="27"/>
  <c r="T220" i="27"/>
  <c r="R220" i="27"/>
  <c r="P220" i="27"/>
  <c r="BI219" i="27"/>
  <c r="BH219" i="27"/>
  <c r="BG219" i="27"/>
  <c r="BF219" i="27"/>
  <c r="T219" i="27"/>
  <c r="R219" i="27"/>
  <c r="P219" i="27"/>
  <c r="BI218" i="27"/>
  <c r="BH218" i="27"/>
  <c r="BG218" i="27"/>
  <c r="BF218" i="27"/>
  <c r="T218" i="27"/>
  <c r="R218" i="27"/>
  <c r="P218" i="27"/>
  <c r="BI216" i="27"/>
  <c r="BH216" i="27"/>
  <c r="BG216" i="27"/>
  <c r="BF216" i="27"/>
  <c r="T216" i="27"/>
  <c r="R216" i="27"/>
  <c r="P216" i="27"/>
  <c r="BI215" i="27"/>
  <c r="BH215" i="27"/>
  <c r="BG215" i="27"/>
  <c r="BF215" i="27"/>
  <c r="T215" i="27"/>
  <c r="R215" i="27"/>
  <c r="P215" i="27"/>
  <c r="BI211" i="27"/>
  <c r="BH211" i="27"/>
  <c r="BG211" i="27"/>
  <c r="BF211" i="27"/>
  <c r="T211" i="27"/>
  <c r="R211" i="27"/>
  <c r="P211" i="27"/>
  <c r="BI208" i="27"/>
  <c r="BH208" i="27"/>
  <c r="BG208" i="27"/>
  <c r="BF208" i="27"/>
  <c r="T208" i="27"/>
  <c r="R208" i="27"/>
  <c r="P208" i="27"/>
  <c r="BI207" i="27"/>
  <c r="BH207" i="27"/>
  <c r="BG207" i="27"/>
  <c r="BF207" i="27"/>
  <c r="T207" i="27"/>
  <c r="R207" i="27"/>
  <c r="P207" i="27"/>
  <c r="BI205" i="27"/>
  <c r="BH205" i="27"/>
  <c r="BG205" i="27"/>
  <c r="BF205" i="27"/>
  <c r="T205" i="27"/>
  <c r="R205" i="27"/>
  <c r="P205" i="27"/>
  <c r="BI203" i="27"/>
  <c r="BH203" i="27"/>
  <c r="BG203" i="27"/>
  <c r="BF203" i="27"/>
  <c r="T203" i="27"/>
  <c r="R203" i="27"/>
  <c r="P203" i="27"/>
  <c r="BI199" i="27"/>
  <c r="BH199" i="27"/>
  <c r="BG199" i="27"/>
  <c r="BF199" i="27"/>
  <c r="T199" i="27"/>
  <c r="R199" i="27"/>
  <c r="P199" i="27"/>
  <c r="BI197" i="27"/>
  <c r="BH197" i="27"/>
  <c r="BG197" i="27"/>
  <c r="BF197" i="27"/>
  <c r="T197" i="27"/>
  <c r="R197" i="27"/>
  <c r="P197" i="27"/>
  <c r="BI195" i="27"/>
  <c r="BH195" i="27"/>
  <c r="BG195" i="27"/>
  <c r="BF195" i="27"/>
  <c r="T195" i="27"/>
  <c r="R195" i="27"/>
  <c r="P195" i="27"/>
  <c r="BI193" i="27"/>
  <c r="BH193" i="27"/>
  <c r="BG193" i="27"/>
  <c r="BF193" i="27"/>
  <c r="T193" i="27"/>
  <c r="R193" i="27"/>
  <c r="P193" i="27"/>
  <c r="BI191" i="27"/>
  <c r="BH191" i="27"/>
  <c r="BG191" i="27"/>
  <c r="BF191" i="27"/>
  <c r="T191" i="27"/>
  <c r="R191" i="27"/>
  <c r="P191" i="27"/>
  <c r="BI189" i="27"/>
  <c r="BH189" i="27"/>
  <c r="BG189" i="27"/>
  <c r="BF189" i="27"/>
  <c r="T189" i="27"/>
  <c r="R189" i="27"/>
  <c r="P189" i="27"/>
  <c r="BI187" i="27"/>
  <c r="BH187" i="27"/>
  <c r="BG187" i="27"/>
  <c r="BF187" i="27"/>
  <c r="T187" i="27"/>
  <c r="R187" i="27"/>
  <c r="P187" i="27"/>
  <c r="BI185" i="27"/>
  <c r="BH185" i="27"/>
  <c r="BG185" i="27"/>
  <c r="BF185" i="27"/>
  <c r="T185" i="27"/>
  <c r="R185" i="27"/>
  <c r="P185" i="27"/>
  <c r="BI183" i="27"/>
  <c r="BH183" i="27"/>
  <c r="BG183" i="27"/>
  <c r="BF183" i="27"/>
  <c r="T183" i="27"/>
  <c r="R183" i="27"/>
  <c r="P183" i="27"/>
  <c r="BI182" i="27"/>
  <c r="BH182" i="27"/>
  <c r="BG182" i="27"/>
  <c r="BF182" i="27"/>
  <c r="T182" i="27"/>
  <c r="R182" i="27"/>
  <c r="P182" i="27"/>
  <c r="BI179" i="27"/>
  <c r="BH179" i="27"/>
  <c r="BG179" i="27"/>
  <c r="BF179" i="27"/>
  <c r="T179" i="27"/>
  <c r="R179" i="27"/>
  <c r="P179" i="27"/>
  <c r="BI177" i="27"/>
  <c r="BH177" i="27"/>
  <c r="BG177" i="27"/>
  <c r="BF177" i="27"/>
  <c r="T177" i="27"/>
  <c r="R177" i="27"/>
  <c r="P177" i="27"/>
  <c r="BI175" i="27"/>
  <c r="BH175" i="27"/>
  <c r="BG175" i="27"/>
  <c r="BF175" i="27"/>
  <c r="T175" i="27"/>
  <c r="R175" i="27"/>
  <c r="P175" i="27"/>
  <c r="BI172" i="27"/>
  <c r="BH172" i="27"/>
  <c r="BG172" i="27"/>
  <c r="BF172" i="27"/>
  <c r="T172" i="27"/>
  <c r="R172" i="27"/>
  <c r="P172" i="27"/>
  <c r="BI170" i="27"/>
  <c r="BH170" i="27"/>
  <c r="BG170" i="27"/>
  <c r="BF170" i="27"/>
  <c r="T170" i="27"/>
  <c r="R170" i="27"/>
  <c r="P170" i="27"/>
  <c r="BI166" i="27"/>
  <c r="BH166" i="27"/>
  <c r="BG166" i="27"/>
  <c r="BF166" i="27"/>
  <c r="T166" i="27"/>
  <c r="R166" i="27"/>
  <c r="P166" i="27"/>
  <c r="BI164" i="27"/>
  <c r="BH164" i="27"/>
  <c r="BG164" i="27"/>
  <c r="BF164" i="27"/>
  <c r="T164" i="27"/>
  <c r="R164" i="27"/>
  <c r="P164" i="27"/>
  <c r="BI162" i="27"/>
  <c r="BH162" i="27"/>
  <c r="BG162" i="27"/>
  <c r="BF162" i="27"/>
  <c r="T162" i="27"/>
  <c r="R162" i="27"/>
  <c r="P162" i="27"/>
  <c r="BI160" i="27"/>
  <c r="BH160" i="27"/>
  <c r="BG160" i="27"/>
  <c r="BF160" i="27"/>
  <c r="T160" i="27"/>
  <c r="R160" i="27"/>
  <c r="P160" i="27"/>
  <c r="BI158" i="27"/>
  <c r="BH158" i="27"/>
  <c r="BG158" i="27"/>
  <c r="BF158" i="27"/>
  <c r="T158" i="27"/>
  <c r="R158" i="27"/>
  <c r="P158" i="27"/>
  <c r="BI155" i="27"/>
  <c r="BH155" i="27"/>
  <c r="BG155" i="27"/>
  <c r="BF155" i="27"/>
  <c r="T155" i="27"/>
  <c r="R155" i="27"/>
  <c r="P155" i="27"/>
  <c r="BI153" i="27"/>
  <c r="BH153" i="27"/>
  <c r="BG153" i="27"/>
  <c r="BF153" i="27"/>
  <c r="T153" i="27"/>
  <c r="R153" i="27"/>
  <c r="P153" i="27"/>
  <c r="BI152" i="27"/>
  <c r="BH152" i="27"/>
  <c r="BG152" i="27"/>
  <c r="BF152" i="27"/>
  <c r="T152" i="27"/>
  <c r="R152" i="27"/>
  <c r="P152" i="27"/>
  <c r="BI147" i="27"/>
  <c r="BH147" i="27"/>
  <c r="BG147" i="27"/>
  <c r="BF147" i="27"/>
  <c r="T147" i="27"/>
  <c r="R147" i="27"/>
  <c r="P147" i="27"/>
  <c r="BI142" i="27"/>
  <c r="BH142" i="27"/>
  <c r="BG142" i="27"/>
  <c r="BF142" i="27"/>
  <c r="T142" i="27"/>
  <c r="R142" i="27"/>
  <c r="P142" i="27"/>
  <c r="BI140" i="27"/>
  <c r="BH140" i="27"/>
  <c r="BG140" i="27"/>
  <c r="BF140" i="27"/>
  <c r="T140" i="27"/>
  <c r="R140" i="27"/>
  <c r="P140" i="27"/>
  <c r="BI137" i="27"/>
  <c r="BH137" i="27"/>
  <c r="BG137" i="27"/>
  <c r="BF137" i="27"/>
  <c r="T137" i="27"/>
  <c r="R137" i="27"/>
  <c r="P137" i="27"/>
  <c r="BI135" i="27"/>
  <c r="BH135" i="27"/>
  <c r="BG135" i="27"/>
  <c r="BF135" i="27"/>
  <c r="T135" i="27"/>
  <c r="R135" i="27"/>
  <c r="P135" i="27"/>
  <c r="BI133" i="27"/>
  <c r="BH133" i="27"/>
  <c r="BG133" i="27"/>
  <c r="BF133" i="27"/>
  <c r="T133" i="27"/>
  <c r="R133" i="27"/>
  <c r="P133" i="27"/>
  <c r="BI129" i="27"/>
  <c r="BH129" i="27"/>
  <c r="BG129" i="27"/>
  <c r="BF129" i="27"/>
  <c r="T129" i="27"/>
  <c r="R129" i="27"/>
  <c r="P129" i="27"/>
  <c r="BI127" i="27"/>
  <c r="BH127" i="27"/>
  <c r="BG127" i="27"/>
  <c r="BF127" i="27"/>
  <c r="T127" i="27"/>
  <c r="R127" i="27"/>
  <c r="P127" i="27"/>
  <c r="BI125" i="27"/>
  <c r="BH125" i="27"/>
  <c r="BG125" i="27"/>
  <c r="BF125" i="27"/>
  <c r="T125" i="27"/>
  <c r="R125" i="27"/>
  <c r="P125" i="27"/>
  <c r="BI122" i="27"/>
  <c r="BH122" i="27"/>
  <c r="BG122" i="27"/>
  <c r="BF122" i="27"/>
  <c r="T122" i="27"/>
  <c r="R122" i="27"/>
  <c r="P122" i="27"/>
  <c r="BI120" i="27"/>
  <c r="BH120" i="27"/>
  <c r="BG120" i="27"/>
  <c r="BF120" i="27"/>
  <c r="T120" i="27"/>
  <c r="R120" i="27"/>
  <c r="P120" i="27"/>
  <c r="BI118" i="27"/>
  <c r="BH118" i="27"/>
  <c r="BG118" i="27"/>
  <c r="BF118" i="27"/>
  <c r="T118" i="27"/>
  <c r="R118" i="27"/>
  <c r="P118" i="27"/>
  <c r="BI114" i="27"/>
  <c r="BH114" i="27"/>
  <c r="BG114" i="27"/>
  <c r="BF114" i="27"/>
  <c r="T114" i="27"/>
  <c r="R114" i="27"/>
  <c r="P114" i="27"/>
  <c r="BI112" i="27"/>
  <c r="BH112" i="27"/>
  <c r="BG112" i="27"/>
  <c r="BF112" i="27"/>
  <c r="T112" i="27"/>
  <c r="R112" i="27"/>
  <c r="P112" i="27"/>
  <c r="BI110" i="27"/>
  <c r="BH110" i="27"/>
  <c r="BG110" i="27"/>
  <c r="BF110" i="27"/>
  <c r="T110" i="27"/>
  <c r="R110" i="27"/>
  <c r="P110" i="27"/>
  <c r="BI103" i="27"/>
  <c r="BH103" i="27"/>
  <c r="BG103" i="27"/>
  <c r="BF103" i="27"/>
  <c r="T103" i="27"/>
  <c r="R103" i="27"/>
  <c r="P103" i="27"/>
  <c r="BI101" i="27"/>
  <c r="BH101" i="27"/>
  <c r="BG101" i="27"/>
  <c r="BF101" i="27"/>
  <c r="T101" i="27"/>
  <c r="R101" i="27"/>
  <c r="P101" i="27"/>
  <c r="BI99" i="27"/>
  <c r="BH99" i="27"/>
  <c r="BG99" i="27"/>
  <c r="BF99" i="27"/>
  <c r="T99" i="27"/>
  <c r="R99" i="27"/>
  <c r="P99" i="27"/>
  <c r="BI97" i="27"/>
  <c r="BH97" i="27"/>
  <c r="BG97" i="27"/>
  <c r="BF97" i="27"/>
  <c r="T97" i="27"/>
  <c r="R97" i="27"/>
  <c r="P97" i="27"/>
  <c r="BI95" i="27"/>
  <c r="BH95" i="27"/>
  <c r="BG95" i="27"/>
  <c r="BF95" i="27"/>
  <c r="T95" i="27"/>
  <c r="R95" i="27"/>
  <c r="P95" i="27"/>
  <c r="J88" i="27"/>
  <c r="F88" i="27"/>
  <c r="F86" i="27"/>
  <c r="E84" i="27"/>
  <c r="J54" i="27"/>
  <c r="F54" i="27"/>
  <c r="F52" i="27"/>
  <c r="E50" i="27"/>
  <c r="J24" i="27"/>
  <c r="E24" i="27"/>
  <c r="J89" i="27"/>
  <c r="J23" i="27"/>
  <c r="J18" i="27"/>
  <c r="E18" i="27"/>
  <c r="F89" i="27"/>
  <c r="J17" i="27"/>
  <c r="J12" i="27"/>
  <c r="J52" i="27" s="1"/>
  <c r="E7" i="27"/>
  <c r="E82" i="27"/>
  <c r="J37" i="26"/>
  <c r="J36" i="26"/>
  <c r="AY79" i="1"/>
  <c r="J35" i="26"/>
  <c r="AX79" i="1" s="1"/>
  <c r="BI246" i="26"/>
  <c r="BH246" i="26"/>
  <c r="BG246" i="26"/>
  <c r="BF246" i="26"/>
  <c r="T246" i="26"/>
  <c r="R246" i="26"/>
  <c r="P246" i="26"/>
  <c r="BI245" i="26"/>
  <c r="BH245" i="26"/>
  <c r="BG245" i="26"/>
  <c r="BF245" i="26"/>
  <c r="T245" i="26"/>
  <c r="R245" i="26"/>
  <c r="P245" i="26"/>
  <c r="BI243" i="26"/>
  <c r="BH243" i="26"/>
  <c r="BG243" i="26"/>
  <c r="BF243" i="26"/>
  <c r="T243" i="26"/>
  <c r="R243" i="26"/>
  <c r="P243" i="26"/>
  <c r="BI238" i="26"/>
  <c r="BH238" i="26"/>
  <c r="BG238" i="26"/>
  <c r="BF238" i="26"/>
  <c r="T238" i="26"/>
  <c r="T237" i="26"/>
  <c r="R238" i="26"/>
  <c r="R237" i="26" s="1"/>
  <c r="P238" i="26"/>
  <c r="P237" i="26"/>
  <c r="BI236" i="26"/>
  <c r="BH236" i="26"/>
  <c r="BG236" i="26"/>
  <c r="BF236" i="26"/>
  <c r="T236" i="26"/>
  <c r="R236" i="26"/>
  <c r="P236" i="26"/>
  <c r="BI233" i="26"/>
  <c r="BH233" i="26"/>
  <c r="BG233" i="26"/>
  <c r="BF233" i="26"/>
  <c r="T233" i="26"/>
  <c r="R233" i="26"/>
  <c r="P233" i="26"/>
  <c r="BI231" i="26"/>
  <c r="BH231" i="26"/>
  <c r="BG231" i="26"/>
  <c r="BF231" i="26"/>
  <c r="T231" i="26"/>
  <c r="R231" i="26"/>
  <c r="P231" i="26"/>
  <c r="BI228" i="26"/>
  <c r="BH228" i="26"/>
  <c r="BG228" i="26"/>
  <c r="BF228" i="26"/>
  <c r="T228" i="26"/>
  <c r="R228" i="26"/>
  <c r="P228" i="26"/>
  <c r="BI226" i="26"/>
  <c r="BH226" i="26"/>
  <c r="BG226" i="26"/>
  <c r="BF226" i="26"/>
  <c r="T226" i="26"/>
  <c r="R226" i="26"/>
  <c r="P226" i="26"/>
  <c r="BI223" i="26"/>
  <c r="BH223" i="26"/>
  <c r="BG223" i="26"/>
  <c r="BF223" i="26"/>
  <c r="T223" i="26"/>
  <c r="T222" i="26" s="1"/>
  <c r="R223" i="26"/>
  <c r="R222" i="26"/>
  <c r="P223" i="26"/>
  <c r="P222" i="26" s="1"/>
  <c r="BI221" i="26"/>
  <c r="BH221" i="26"/>
  <c r="BG221" i="26"/>
  <c r="BF221" i="26"/>
  <c r="T221" i="26"/>
  <c r="R221" i="26"/>
  <c r="P221" i="26"/>
  <c r="BI220" i="26"/>
  <c r="BH220" i="26"/>
  <c r="BG220" i="26"/>
  <c r="BF220" i="26"/>
  <c r="T220" i="26"/>
  <c r="R220" i="26"/>
  <c r="P220" i="26"/>
  <c r="BI219" i="26"/>
  <c r="BH219" i="26"/>
  <c r="BG219" i="26"/>
  <c r="BF219" i="26"/>
  <c r="T219" i="26"/>
  <c r="R219" i="26"/>
  <c r="P219" i="26"/>
  <c r="BI217" i="26"/>
  <c r="BH217" i="26"/>
  <c r="BG217" i="26"/>
  <c r="BF217" i="26"/>
  <c r="T217" i="26"/>
  <c r="R217" i="26"/>
  <c r="P217" i="26"/>
  <c r="BI216" i="26"/>
  <c r="BH216" i="26"/>
  <c r="BG216" i="26"/>
  <c r="BF216" i="26"/>
  <c r="T216" i="26"/>
  <c r="R216" i="26"/>
  <c r="P216" i="26"/>
  <c r="BI212" i="26"/>
  <c r="BH212" i="26"/>
  <c r="BG212" i="26"/>
  <c r="BF212" i="26"/>
  <c r="T212" i="26"/>
  <c r="R212" i="26"/>
  <c r="P212" i="26"/>
  <c r="BI210" i="26"/>
  <c r="BH210" i="26"/>
  <c r="BG210" i="26"/>
  <c r="BF210" i="26"/>
  <c r="T210" i="26"/>
  <c r="R210" i="26"/>
  <c r="P210" i="26"/>
  <c r="BI207" i="26"/>
  <c r="BH207" i="26"/>
  <c r="BG207" i="26"/>
  <c r="BF207" i="26"/>
  <c r="T207" i="26"/>
  <c r="R207" i="26"/>
  <c r="P207" i="26"/>
  <c r="BI206" i="26"/>
  <c r="BH206" i="26"/>
  <c r="BG206" i="26"/>
  <c r="BF206" i="26"/>
  <c r="T206" i="26"/>
  <c r="R206" i="26"/>
  <c r="P206" i="26"/>
  <c r="BI204" i="26"/>
  <c r="BH204" i="26"/>
  <c r="BG204" i="26"/>
  <c r="BF204" i="26"/>
  <c r="T204" i="26"/>
  <c r="R204" i="26"/>
  <c r="P204" i="26"/>
  <c r="BI202" i="26"/>
  <c r="BH202" i="26"/>
  <c r="BG202" i="26"/>
  <c r="BF202" i="26"/>
  <c r="T202" i="26"/>
  <c r="R202" i="26"/>
  <c r="P202" i="26"/>
  <c r="BI198" i="26"/>
  <c r="BH198" i="26"/>
  <c r="BG198" i="26"/>
  <c r="BF198" i="26"/>
  <c r="T198" i="26"/>
  <c r="R198" i="26"/>
  <c r="P198" i="26"/>
  <c r="BI196" i="26"/>
  <c r="BH196" i="26"/>
  <c r="BG196" i="26"/>
  <c r="BF196" i="26"/>
  <c r="T196" i="26"/>
  <c r="R196" i="26"/>
  <c r="P196" i="26"/>
  <c r="BI194" i="26"/>
  <c r="BH194" i="26"/>
  <c r="BG194" i="26"/>
  <c r="BF194" i="26"/>
  <c r="T194" i="26"/>
  <c r="R194" i="26"/>
  <c r="P194" i="26"/>
  <c r="BI192" i="26"/>
  <c r="BH192" i="26"/>
  <c r="BG192" i="26"/>
  <c r="BF192" i="26"/>
  <c r="T192" i="26"/>
  <c r="R192" i="26"/>
  <c r="P192" i="26"/>
  <c r="BI190" i="26"/>
  <c r="BH190" i="26"/>
  <c r="BG190" i="26"/>
  <c r="BF190" i="26"/>
  <c r="T190" i="26"/>
  <c r="R190" i="26"/>
  <c r="P190" i="26"/>
  <c r="BI188" i="26"/>
  <c r="BH188" i="26"/>
  <c r="BG188" i="26"/>
  <c r="BF188" i="26"/>
  <c r="T188" i="26"/>
  <c r="R188" i="26"/>
  <c r="P188" i="26"/>
  <c r="BI186" i="26"/>
  <c r="BH186" i="26"/>
  <c r="BG186" i="26"/>
  <c r="BF186" i="26"/>
  <c r="T186" i="26"/>
  <c r="R186" i="26"/>
  <c r="P186" i="26"/>
  <c r="BI184" i="26"/>
  <c r="BH184" i="26"/>
  <c r="BG184" i="26"/>
  <c r="BF184" i="26"/>
  <c r="T184" i="26"/>
  <c r="R184" i="26"/>
  <c r="P184" i="26"/>
  <c r="BI182" i="26"/>
  <c r="BH182" i="26"/>
  <c r="BG182" i="26"/>
  <c r="BF182" i="26"/>
  <c r="T182" i="26"/>
  <c r="R182" i="26"/>
  <c r="P182" i="26"/>
  <c r="BI181" i="26"/>
  <c r="BH181" i="26"/>
  <c r="BG181" i="26"/>
  <c r="BF181" i="26"/>
  <c r="T181" i="26"/>
  <c r="R181" i="26"/>
  <c r="P181" i="26"/>
  <c r="BI180" i="26"/>
  <c r="BH180" i="26"/>
  <c r="BG180" i="26"/>
  <c r="BF180" i="26"/>
  <c r="T180" i="26"/>
  <c r="R180" i="26"/>
  <c r="P180" i="26"/>
  <c r="BI178" i="26"/>
  <c r="BH178" i="26"/>
  <c r="BG178" i="26"/>
  <c r="BF178" i="26"/>
  <c r="T178" i="26"/>
  <c r="R178" i="26"/>
  <c r="P178" i="26"/>
  <c r="BI175" i="26"/>
  <c r="BH175" i="26"/>
  <c r="BG175" i="26"/>
  <c r="BF175" i="26"/>
  <c r="T175" i="26"/>
  <c r="R175" i="26"/>
  <c r="P175" i="26"/>
  <c r="BI173" i="26"/>
  <c r="BH173" i="26"/>
  <c r="BG173" i="26"/>
  <c r="BF173" i="26"/>
  <c r="T173" i="26"/>
  <c r="R173" i="26"/>
  <c r="P173" i="26"/>
  <c r="BI171" i="26"/>
  <c r="BH171" i="26"/>
  <c r="BG171" i="26"/>
  <c r="BF171" i="26"/>
  <c r="T171" i="26"/>
  <c r="R171" i="26"/>
  <c r="P171" i="26"/>
  <c r="BI168" i="26"/>
  <c r="BH168" i="26"/>
  <c r="BG168" i="26"/>
  <c r="BF168" i="26"/>
  <c r="T168" i="26"/>
  <c r="R168" i="26"/>
  <c r="P168" i="26"/>
  <c r="BI166" i="26"/>
  <c r="BH166" i="26"/>
  <c r="BG166" i="26"/>
  <c r="BF166" i="26"/>
  <c r="T166" i="26"/>
  <c r="R166" i="26"/>
  <c r="P166" i="26"/>
  <c r="BI162" i="26"/>
  <c r="BH162" i="26"/>
  <c r="BG162" i="26"/>
  <c r="BF162" i="26"/>
  <c r="T162" i="26"/>
  <c r="R162" i="26"/>
  <c r="P162" i="26"/>
  <c r="BI160" i="26"/>
  <c r="BH160" i="26"/>
  <c r="BG160" i="26"/>
  <c r="BF160" i="26"/>
  <c r="T160" i="26"/>
  <c r="R160" i="26"/>
  <c r="P160" i="26"/>
  <c r="BI158" i="26"/>
  <c r="BH158" i="26"/>
  <c r="BG158" i="26"/>
  <c r="BF158" i="26"/>
  <c r="T158" i="26"/>
  <c r="R158" i="26"/>
  <c r="P158" i="26"/>
  <c r="BI156" i="26"/>
  <c r="BH156" i="26"/>
  <c r="BG156" i="26"/>
  <c r="BF156" i="26"/>
  <c r="T156" i="26"/>
  <c r="R156" i="26"/>
  <c r="P156" i="26"/>
  <c r="BI154" i="26"/>
  <c r="BH154" i="26"/>
  <c r="BG154" i="26"/>
  <c r="BF154" i="26"/>
  <c r="T154" i="26"/>
  <c r="R154" i="26"/>
  <c r="P154" i="26"/>
  <c r="BI151" i="26"/>
  <c r="BH151" i="26"/>
  <c r="BG151" i="26"/>
  <c r="BF151" i="26"/>
  <c r="T151" i="26"/>
  <c r="R151" i="26"/>
  <c r="P151" i="26"/>
  <c r="BI149" i="26"/>
  <c r="BH149" i="26"/>
  <c r="BG149" i="26"/>
  <c r="BF149" i="26"/>
  <c r="T149" i="26"/>
  <c r="R149" i="26"/>
  <c r="P149" i="26"/>
  <c r="BI148" i="26"/>
  <c r="BH148" i="26"/>
  <c r="BG148" i="26"/>
  <c r="BF148" i="26"/>
  <c r="T148" i="26"/>
  <c r="R148" i="26"/>
  <c r="P148" i="26"/>
  <c r="BI143" i="26"/>
  <c r="BH143" i="26"/>
  <c r="BG143" i="26"/>
  <c r="BF143" i="26"/>
  <c r="T143" i="26"/>
  <c r="R143" i="26"/>
  <c r="P143" i="26"/>
  <c r="BI138" i="26"/>
  <c r="BH138" i="26"/>
  <c r="BG138" i="26"/>
  <c r="BF138" i="26"/>
  <c r="T138" i="26"/>
  <c r="R138" i="26"/>
  <c r="P138" i="26"/>
  <c r="BI136" i="26"/>
  <c r="BH136" i="26"/>
  <c r="BG136" i="26"/>
  <c r="BF136" i="26"/>
  <c r="T136" i="26"/>
  <c r="R136" i="26"/>
  <c r="P136" i="26"/>
  <c r="BI133" i="26"/>
  <c r="BH133" i="26"/>
  <c r="BG133" i="26"/>
  <c r="BF133" i="26"/>
  <c r="T133" i="26"/>
  <c r="R133" i="26"/>
  <c r="P133" i="26"/>
  <c r="BI131" i="26"/>
  <c r="BH131" i="26"/>
  <c r="BG131" i="26"/>
  <c r="BF131" i="26"/>
  <c r="T131" i="26"/>
  <c r="R131" i="26"/>
  <c r="P131" i="26"/>
  <c r="BI129" i="26"/>
  <c r="BH129" i="26"/>
  <c r="BG129" i="26"/>
  <c r="BF129" i="26"/>
  <c r="T129" i="26"/>
  <c r="R129" i="26"/>
  <c r="P129" i="26"/>
  <c r="BI125" i="26"/>
  <c r="BH125" i="26"/>
  <c r="BG125" i="26"/>
  <c r="BF125" i="26"/>
  <c r="T125" i="26"/>
  <c r="R125" i="26"/>
  <c r="P125" i="26"/>
  <c r="BI123" i="26"/>
  <c r="BH123" i="26"/>
  <c r="BG123" i="26"/>
  <c r="BF123" i="26"/>
  <c r="T123" i="26"/>
  <c r="R123" i="26"/>
  <c r="P123" i="26"/>
  <c r="BI121" i="26"/>
  <c r="BH121" i="26"/>
  <c r="BG121" i="26"/>
  <c r="BF121" i="26"/>
  <c r="T121" i="26"/>
  <c r="R121" i="26"/>
  <c r="P121" i="26"/>
  <c r="BI118" i="26"/>
  <c r="BH118" i="26"/>
  <c r="BG118" i="26"/>
  <c r="BF118" i="26"/>
  <c r="T118" i="26"/>
  <c r="R118" i="26"/>
  <c r="P118" i="26"/>
  <c r="BI116" i="26"/>
  <c r="BH116" i="26"/>
  <c r="BG116" i="26"/>
  <c r="BF116" i="26"/>
  <c r="T116" i="26"/>
  <c r="R116" i="26"/>
  <c r="P116" i="26"/>
  <c r="BI113" i="26"/>
  <c r="BH113" i="26"/>
  <c r="BG113" i="26"/>
  <c r="BF113" i="26"/>
  <c r="T113" i="26"/>
  <c r="R113" i="26"/>
  <c r="P113" i="26"/>
  <c r="BI111" i="26"/>
  <c r="BH111" i="26"/>
  <c r="BG111" i="26"/>
  <c r="BF111" i="26"/>
  <c r="T111" i="26"/>
  <c r="R111" i="26"/>
  <c r="P111" i="26"/>
  <c r="BI109" i="26"/>
  <c r="BH109" i="26"/>
  <c r="BG109" i="26"/>
  <c r="BF109" i="26"/>
  <c r="T109" i="26"/>
  <c r="R109" i="26"/>
  <c r="P109" i="26"/>
  <c r="BI102" i="26"/>
  <c r="BH102" i="26"/>
  <c r="BG102" i="26"/>
  <c r="BF102" i="26"/>
  <c r="T102" i="26"/>
  <c r="R102" i="26"/>
  <c r="P102" i="26"/>
  <c r="BI100" i="26"/>
  <c r="BH100" i="26"/>
  <c r="BG100" i="26"/>
  <c r="BF100" i="26"/>
  <c r="T100" i="26"/>
  <c r="R100" i="26"/>
  <c r="P100" i="26"/>
  <c r="BI98" i="26"/>
  <c r="BH98" i="26"/>
  <c r="BG98" i="26"/>
  <c r="BF98" i="26"/>
  <c r="T98" i="26"/>
  <c r="R98" i="26"/>
  <c r="P98" i="26"/>
  <c r="BI96" i="26"/>
  <c r="BH96" i="26"/>
  <c r="BG96" i="26"/>
  <c r="BF96" i="26"/>
  <c r="T96" i="26"/>
  <c r="R96" i="26"/>
  <c r="P96" i="26"/>
  <c r="BI94" i="26"/>
  <c r="BH94" i="26"/>
  <c r="BG94" i="26"/>
  <c r="BF94" i="26"/>
  <c r="T94" i="26"/>
  <c r="R94" i="26"/>
  <c r="P94" i="26"/>
  <c r="J87" i="26"/>
  <c r="F87" i="26"/>
  <c r="F85" i="26"/>
  <c r="E83" i="26"/>
  <c r="J54" i="26"/>
  <c r="F54" i="26"/>
  <c r="F52" i="26"/>
  <c r="E50" i="26"/>
  <c r="J24" i="26"/>
  <c r="E24" i="26"/>
  <c r="J55" i="26" s="1"/>
  <c r="J23" i="26"/>
  <c r="J18" i="26"/>
  <c r="E18" i="26"/>
  <c r="F88" i="26" s="1"/>
  <c r="J17" i="26"/>
  <c r="J12" i="26"/>
  <c r="J52" i="26"/>
  <c r="E7" i="26"/>
  <c r="E81" i="26"/>
  <c r="J37" i="25"/>
  <c r="J36" i="25"/>
  <c r="AY78" i="1" s="1"/>
  <c r="J35" i="25"/>
  <c r="AX78" i="1"/>
  <c r="BI116" i="25"/>
  <c r="BH116" i="25"/>
  <c r="BG116" i="25"/>
  <c r="BF116" i="25"/>
  <c r="T116" i="25"/>
  <c r="T115" i="25" s="1"/>
  <c r="R116" i="25"/>
  <c r="R115" i="25" s="1"/>
  <c r="P116" i="25"/>
  <c r="P115" i="25" s="1"/>
  <c r="BI114" i="25"/>
  <c r="BH114" i="25"/>
  <c r="BG114" i="25"/>
  <c r="BF114" i="25"/>
  <c r="T114" i="25"/>
  <c r="R114" i="25"/>
  <c r="P114" i="25"/>
  <c r="BI111" i="25"/>
  <c r="BH111" i="25"/>
  <c r="BG111" i="25"/>
  <c r="BF111" i="25"/>
  <c r="T111" i="25"/>
  <c r="R111" i="25"/>
  <c r="P111" i="25"/>
  <c r="BI109" i="25"/>
  <c r="BH109" i="25"/>
  <c r="BG109" i="25"/>
  <c r="BF109" i="25"/>
  <c r="T109" i="25"/>
  <c r="R109" i="25"/>
  <c r="P109" i="25"/>
  <c r="BI106" i="25"/>
  <c r="BH106" i="25"/>
  <c r="BG106" i="25"/>
  <c r="BF106" i="25"/>
  <c r="T106" i="25"/>
  <c r="R106" i="25"/>
  <c r="P106" i="25"/>
  <c r="BI104" i="25"/>
  <c r="BH104" i="25"/>
  <c r="BG104" i="25"/>
  <c r="BF104" i="25"/>
  <c r="T104" i="25"/>
  <c r="R104" i="25"/>
  <c r="P104" i="25"/>
  <c r="BI101" i="25"/>
  <c r="BH101" i="25"/>
  <c r="BG101" i="25"/>
  <c r="BF101" i="25"/>
  <c r="T101" i="25"/>
  <c r="T100" i="25" s="1"/>
  <c r="R101" i="25"/>
  <c r="R100" i="25"/>
  <c r="P101" i="25"/>
  <c r="P100" i="25" s="1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3" i="25"/>
  <c r="BH93" i="25"/>
  <c r="BG93" i="25"/>
  <c r="BF93" i="25"/>
  <c r="T93" i="25"/>
  <c r="R93" i="25"/>
  <c r="P93" i="25"/>
  <c r="BI92" i="25"/>
  <c r="BH92" i="25"/>
  <c r="BG92" i="25"/>
  <c r="BF92" i="25"/>
  <c r="T92" i="25"/>
  <c r="R92" i="25"/>
  <c r="P92" i="25"/>
  <c r="BI90" i="25"/>
  <c r="BH90" i="25"/>
  <c r="BG90" i="25"/>
  <c r="BF90" i="25"/>
  <c r="T90" i="25"/>
  <c r="R90" i="25"/>
  <c r="P90" i="25"/>
  <c r="BI89" i="25"/>
  <c r="BH89" i="25"/>
  <c r="BG89" i="25"/>
  <c r="BF89" i="25"/>
  <c r="T89" i="25"/>
  <c r="R89" i="25"/>
  <c r="P89" i="25"/>
  <c r="J82" i="25"/>
  <c r="F82" i="25"/>
  <c r="F80" i="25"/>
  <c r="E78" i="25"/>
  <c r="J54" i="25"/>
  <c r="F54" i="25"/>
  <c r="F52" i="25"/>
  <c r="E50" i="25"/>
  <c r="J24" i="25"/>
  <c r="E24" i="25"/>
  <c r="J55" i="25" s="1"/>
  <c r="J23" i="25"/>
  <c r="J18" i="25"/>
  <c r="E18" i="25"/>
  <c r="F55" i="25" s="1"/>
  <c r="J17" i="25"/>
  <c r="J12" i="25"/>
  <c r="J52" i="25" s="1"/>
  <c r="E7" i="25"/>
  <c r="E76" i="25"/>
  <c r="J37" i="24"/>
  <c r="J36" i="24"/>
  <c r="AY77" i="1"/>
  <c r="J35" i="24"/>
  <c r="AX77" i="1" s="1"/>
  <c r="BI116" i="24"/>
  <c r="BH116" i="24"/>
  <c r="BG116" i="24"/>
  <c r="BF116" i="24"/>
  <c r="T116" i="24"/>
  <c r="T115" i="24"/>
  <c r="R116" i="24"/>
  <c r="R115" i="24" s="1"/>
  <c r="P116" i="24"/>
  <c r="P115" i="24"/>
  <c r="BI114" i="24"/>
  <c r="BH114" i="24"/>
  <c r="BG114" i="24"/>
  <c r="BF114" i="24"/>
  <c r="T114" i="24"/>
  <c r="R114" i="24"/>
  <c r="P114" i="24"/>
  <c r="BI111" i="24"/>
  <c r="BH111" i="24"/>
  <c r="BG111" i="24"/>
  <c r="BF111" i="24"/>
  <c r="T111" i="24"/>
  <c r="R111" i="24"/>
  <c r="P111" i="24"/>
  <c r="BI109" i="24"/>
  <c r="BH109" i="24"/>
  <c r="BG109" i="24"/>
  <c r="BF109" i="24"/>
  <c r="T109" i="24"/>
  <c r="R109" i="24"/>
  <c r="P109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1" i="24"/>
  <c r="BH101" i="24"/>
  <c r="BG101" i="24"/>
  <c r="BF101" i="24"/>
  <c r="T101" i="24"/>
  <c r="T100" i="24"/>
  <c r="R101" i="24"/>
  <c r="R100" i="24" s="1"/>
  <c r="P101" i="24"/>
  <c r="P100" i="24"/>
  <c r="BI98" i="24"/>
  <c r="BH98" i="24"/>
  <c r="BG98" i="24"/>
  <c r="BF98" i="24"/>
  <c r="T98" i="24"/>
  <c r="R98" i="24"/>
  <c r="P98" i="24"/>
  <c r="BI97" i="24"/>
  <c r="BH97" i="24"/>
  <c r="BG97" i="24"/>
  <c r="BF97" i="24"/>
  <c r="T97" i="24"/>
  <c r="R97" i="24"/>
  <c r="P97" i="24"/>
  <c r="BI93" i="24"/>
  <c r="BH93" i="24"/>
  <c r="BG93" i="24"/>
  <c r="BF93" i="24"/>
  <c r="T93" i="24"/>
  <c r="R93" i="24"/>
  <c r="P93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BI89" i="24"/>
  <c r="BH89" i="24"/>
  <c r="BG89" i="24"/>
  <c r="BF89" i="24"/>
  <c r="T89" i="24"/>
  <c r="R89" i="24"/>
  <c r="P89" i="24"/>
  <c r="J82" i="24"/>
  <c r="F82" i="24"/>
  <c r="F80" i="24"/>
  <c r="E78" i="24"/>
  <c r="J54" i="24"/>
  <c r="F54" i="24"/>
  <c r="F52" i="24"/>
  <c r="E50" i="24"/>
  <c r="J24" i="24"/>
  <c r="E24" i="24"/>
  <c r="J83" i="24" s="1"/>
  <c r="J23" i="24"/>
  <c r="J18" i="24"/>
  <c r="E18" i="24"/>
  <c r="F83" i="24" s="1"/>
  <c r="J17" i="24"/>
  <c r="J12" i="24"/>
  <c r="J52" i="24"/>
  <c r="E7" i="24"/>
  <c r="E76" i="24"/>
  <c r="J37" i="23"/>
  <c r="J36" i="23"/>
  <c r="AY76" i="1" s="1"/>
  <c r="J35" i="23"/>
  <c r="AX76" i="1" s="1"/>
  <c r="BI116" i="23"/>
  <c r="BH116" i="23"/>
  <c r="BG116" i="23"/>
  <c r="BF116" i="23"/>
  <c r="T116" i="23"/>
  <c r="T115" i="23" s="1"/>
  <c r="R116" i="23"/>
  <c r="R115" i="23" s="1"/>
  <c r="P116" i="23"/>
  <c r="P115" i="23" s="1"/>
  <c r="BI114" i="23"/>
  <c r="BH114" i="23"/>
  <c r="BG114" i="23"/>
  <c r="BF114" i="23"/>
  <c r="T114" i="23"/>
  <c r="R114" i="23"/>
  <c r="P114" i="23"/>
  <c r="BI111" i="23"/>
  <c r="BH111" i="23"/>
  <c r="BG111" i="23"/>
  <c r="BF111" i="23"/>
  <c r="T111" i="23"/>
  <c r="R111" i="23"/>
  <c r="P111" i="23"/>
  <c r="BI109" i="23"/>
  <c r="BH109" i="23"/>
  <c r="BG109" i="23"/>
  <c r="BF109" i="23"/>
  <c r="T109" i="23"/>
  <c r="R109" i="23"/>
  <c r="P109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1" i="23"/>
  <c r="BH101" i="23"/>
  <c r="BG101" i="23"/>
  <c r="BF101" i="23"/>
  <c r="T101" i="23"/>
  <c r="T100" i="23" s="1"/>
  <c r="R101" i="23"/>
  <c r="R100" i="23"/>
  <c r="P101" i="23"/>
  <c r="P100" i="23" s="1"/>
  <c r="BI98" i="23"/>
  <c r="BH98" i="23"/>
  <c r="BG98" i="23"/>
  <c r="BF98" i="23"/>
  <c r="T98" i="23"/>
  <c r="R98" i="23"/>
  <c r="P98" i="23"/>
  <c r="BI97" i="23"/>
  <c r="BH97" i="23"/>
  <c r="BG97" i="23"/>
  <c r="BF97" i="23"/>
  <c r="T97" i="23"/>
  <c r="R97" i="23"/>
  <c r="P97" i="23"/>
  <c r="BI93" i="23"/>
  <c r="BH93" i="23"/>
  <c r="BG93" i="23"/>
  <c r="BF93" i="23"/>
  <c r="T93" i="23"/>
  <c r="R93" i="23"/>
  <c r="P93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BI89" i="23"/>
  <c r="BH89" i="23"/>
  <c r="BG89" i="23"/>
  <c r="BF89" i="23"/>
  <c r="T89" i="23"/>
  <c r="R89" i="23"/>
  <c r="P89" i="23"/>
  <c r="J82" i="23"/>
  <c r="F82" i="23"/>
  <c r="F80" i="23"/>
  <c r="E78" i="23"/>
  <c r="J54" i="23"/>
  <c r="F54" i="23"/>
  <c r="F52" i="23"/>
  <c r="E50" i="23"/>
  <c r="J24" i="23"/>
  <c r="E24" i="23"/>
  <c r="J55" i="23" s="1"/>
  <c r="J23" i="23"/>
  <c r="J18" i="23"/>
  <c r="E18" i="23"/>
  <c r="F55" i="23" s="1"/>
  <c r="J17" i="23"/>
  <c r="J12" i="23"/>
  <c r="J80" i="23" s="1"/>
  <c r="E7" i="23"/>
  <c r="E76" i="23"/>
  <c r="J37" i="22"/>
  <c r="J36" i="22"/>
  <c r="AY75" i="1" s="1"/>
  <c r="J35" i="22"/>
  <c r="AX75" i="1" s="1"/>
  <c r="BI116" i="22"/>
  <c r="BH116" i="22"/>
  <c r="BG116" i="22"/>
  <c r="BF116" i="22"/>
  <c r="T116" i="22"/>
  <c r="T115" i="22" s="1"/>
  <c r="R116" i="22"/>
  <c r="R115" i="22" s="1"/>
  <c r="P116" i="22"/>
  <c r="P115" i="22" s="1"/>
  <c r="BI114" i="22"/>
  <c r="BH114" i="22"/>
  <c r="BG114" i="22"/>
  <c r="BF114" i="22"/>
  <c r="T114" i="22"/>
  <c r="R114" i="22"/>
  <c r="P114" i="22"/>
  <c r="BI111" i="22"/>
  <c r="BH111" i="22"/>
  <c r="BG111" i="22"/>
  <c r="BF111" i="22"/>
  <c r="T111" i="22"/>
  <c r="R111" i="22"/>
  <c r="P111" i="22"/>
  <c r="BI109" i="22"/>
  <c r="BH109" i="22"/>
  <c r="BG109" i="22"/>
  <c r="BF109" i="22"/>
  <c r="T109" i="22"/>
  <c r="R109" i="22"/>
  <c r="P109" i="22"/>
  <c r="BI106" i="22"/>
  <c r="BH106" i="22"/>
  <c r="BG106" i="22"/>
  <c r="BF106" i="22"/>
  <c r="T106" i="22"/>
  <c r="R106" i="22"/>
  <c r="P106" i="22"/>
  <c r="BI104" i="22"/>
  <c r="BH104" i="22"/>
  <c r="BG104" i="22"/>
  <c r="BF104" i="22"/>
  <c r="T104" i="22"/>
  <c r="R104" i="22"/>
  <c r="P104" i="22"/>
  <c r="BI101" i="22"/>
  <c r="BH101" i="22"/>
  <c r="BG101" i="22"/>
  <c r="BF101" i="22"/>
  <c r="T101" i="22"/>
  <c r="T100" i="22"/>
  <c r="R101" i="22"/>
  <c r="R100" i="22" s="1"/>
  <c r="P101" i="22"/>
  <c r="P100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3" i="22"/>
  <c r="BH93" i="22"/>
  <c r="BG93" i="22"/>
  <c r="BF93" i="22"/>
  <c r="T93" i="22"/>
  <c r="R93" i="22"/>
  <c r="P93" i="22"/>
  <c r="BI92" i="22"/>
  <c r="BH92" i="22"/>
  <c r="BG92" i="22"/>
  <c r="BF92" i="22"/>
  <c r="T92" i="22"/>
  <c r="R92" i="22"/>
  <c r="P92" i="22"/>
  <c r="BI90" i="22"/>
  <c r="BH90" i="22"/>
  <c r="BG90" i="22"/>
  <c r="BF90" i="22"/>
  <c r="T90" i="22"/>
  <c r="R90" i="22"/>
  <c r="P90" i="22"/>
  <c r="BI89" i="22"/>
  <c r="BH89" i="22"/>
  <c r="BG89" i="22"/>
  <c r="BF89" i="22"/>
  <c r="T89" i="22"/>
  <c r="R89" i="22"/>
  <c r="P89" i="22"/>
  <c r="J82" i="22"/>
  <c r="F82" i="22"/>
  <c r="F80" i="22"/>
  <c r="E78" i="22"/>
  <c r="J54" i="22"/>
  <c r="F54" i="22"/>
  <c r="F52" i="22"/>
  <c r="E50" i="22"/>
  <c r="J24" i="22"/>
  <c r="E24" i="22"/>
  <c r="J55" i="22" s="1"/>
  <c r="J23" i="22"/>
  <c r="J18" i="22"/>
  <c r="E18" i="22"/>
  <c r="F55" i="22" s="1"/>
  <c r="J17" i="22"/>
  <c r="J12" i="22"/>
  <c r="J52" i="22"/>
  <c r="E7" i="22"/>
  <c r="E48" i="22"/>
  <c r="J37" i="21"/>
  <c r="J36" i="21"/>
  <c r="AY74" i="1" s="1"/>
  <c r="J35" i="21"/>
  <c r="AX74" i="1" s="1"/>
  <c r="BI116" i="21"/>
  <c r="BH116" i="21"/>
  <c r="BG116" i="21"/>
  <c r="BF116" i="21"/>
  <c r="T116" i="21"/>
  <c r="T115" i="21" s="1"/>
  <c r="R116" i="21"/>
  <c r="R115" i="21" s="1"/>
  <c r="P116" i="21"/>
  <c r="P115" i="21" s="1"/>
  <c r="BI114" i="21"/>
  <c r="BH114" i="21"/>
  <c r="BG114" i="21"/>
  <c r="BF114" i="21"/>
  <c r="T114" i="21"/>
  <c r="R114" i="21"/>
  <c r="P114" i="21"/>
  <c r="BI111" i="21"/>
  <c r="BH111" i="21"/>
  <c r="BG111" i="21"/>
  <c r="BF111" i="21"/>
  <c r="T111" i="21"/>
  <c r="R111" i="21"/>
  <c r="P111" i="21"/>
  <c r="BI109" i="21"/>
  <c r="BH109" i="21"/>
  <c r="BG109" i="21"/>
  <c r="BF109" i="21"/>
  <c r="T109" i="21"/>
  <c r="R109" i="21"/>
  <c r="P109" i="21"/>
  <c r="BI106" i="21"/>
  <c r="BH106" i="21"/>
  <c r="BG106" i="21"/>
  <c r="BF106" i="21"/>
  <c r="T106" i="21"/>
  <c r="R106" i="21"/>
  <c r="P106" i="21"/>
  <c r="BI104" i="21"/>
  <c r="BH104" i="21"/>
  <c r="BG104" i="21"/>
  <c r="BF104" i="21"/>
  <c r="T104" i="21"/>
  <c r="R104" i="21"/>
  <c r="P104" i="21"/>
  <c r="BI101" i="21"/>
  <c r="BH101" i="21"/>
  <c r="BG101" i="21"/>
  <c r="BF101" i="21"/>
  <c r="T101" i="21"/>
  <c r="T100" i="21"/>
  <c r="R101" i="21"/>
  <c r="R100" i="21"/>
  <c r="P101" i="21"/>
  <c r="P100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J82" i="21"/>
  <c r="F82" i="21"/>
  <c r="F80" i="21"/>
  <c r="E78" i="21"/>
  <c r="J54" i="21"/>
  <c r="F54" i="21"/>
  <c r="F52" i="21"/>
  <c r="E50" i="21"/>
  <c r="J24" i="21"/>
  <c r="E24" i="21"/>
  <c r="J55" i="21" s="1"/>
  <c r="J23" i="21"/>
  <c r="J18" i="21"/>
  <c r="E18" i="21"/>
  <c r="F83" i="21" s="1"/>
  <c r="J17" i="21"/>
  <c r="J12" i="21"/>
  <c r="J52" i="21" s="1"/>
  <c r="E7" i="21"/>
  <c r="E76" i="21"/>
  <c r="J37" i="20"/>
  <c r="J36" i="20"/>
  <c r="AY73" i="1" s="1"/>
  <c r="J35" i="20"/>
  <c r="AX73" i="1" s="1"/>
  <c r="BI116" i="20"/>
  <c r="BH116" i="20"/>
  <c r="BG116" i="20"/>
  <c r="BF116" i="20"/>
  <c r="T116" i="20"/>
  <c r="T115" i="20" s="1"/>
  <c r="R116" i="20"/>
  <c r="R115" i="20" s="1"/>
  <c r="P116" i="20"/>
  <c r="P115" i="20"/>
  <c r="BI114" i="20"/>
  <c r="BH114" i="20"/>
  <c r="BG114" i="20"/>
  <c r="BF114" i="20"/>
  <c r="T114" i="20"/>
  <c r="R114" i="20"/>
  <c r="P114" i="20"/>
  <c r="BI111" i="20"/>
  <c r="BH111" i="20"/>
  <c r="BG111" i="20"/>
  <c r="BF111" i="20"/>
  <c r="T111" i="20"/>
  <c r="R111" i="20"/>
  <c r="P111" i="20"/>
  <c r="BI109" i="20"/>
  <c r="BH109" i="20"/>
  <c r="BG109" i="20"/>
  <c r="BF109" i="20"/>
  <c r="T109" i="20"/>
  <c r="R109" i="20"/>
  <c r="P109" i="20"/>
  <c r="BI106" i="20"/>
  <c r="BH106" i="20"/>
  <c r="BG106" i="20"/>
  <c r="BF106" i="20"/>
  <c r="T106" i="20"/>
  <c r="R106" i="20"/>
  <c r="P106" i="20"/>
  <c r="BI104" i="20"/>
  <c r="BH104" i="20"/>
  <c r="BG104" i="20"/>
  <c r="BF104" i="20"/>
  <c r="T104" i="20"/>
  <c r="R104" i="20"/>
  <c r="P104" i="20"/>
  <c r="BI101" i="20"/>
  <c r="BH101" i="20"/>
  <c r="BG101" i="20"/>
  <c r="BF101" i="20"/>
  <c r="T101" i="20"/>
  <c r="T100" i="20"/>
  <c r="R101" i="20"/>
  <c r="R100" i="20" s="1"/>
  <c r="P101" i="20"/>
  <c r="P100" i="20"/>
  <c r="BI98" i="20"/>
  <c r="BH98" i="20"/>
  <c r="BG98" i="20"/>
  <c r="BF98" i="20"/>
  <c r="T98" i="20"/>
  <c r="R98" i="20"/>
  <c r="P98" i="20"/>
  <c r="BI97" i="20"/>
  <c r="BH97" i="20"/>
  <c r="BG97" i="20"/>
  <c r="BF97" i="20"/>
  <c r="T97" i="20"/>
  <c r="R97" i="20"/>
  <c r="P97" i="20"/>
  <c r="BI93" i="20"/>
  <c r="BH93" i="20"/>
  <c r="BG93" i="20"/>
  <c r="BF93" i="20"/>
  <c r="T93" i="20"/>
  <c r="R93" i="20"/>
  <c r="P93" i="20"/>
  <c r="BI92" i="20"/>
  <c r="BH92" i="20"/>
  <c r="BG92" i="20"/>
  <c r="BF92" i="20"/>
  <c r="T92" i="20"/>
  <c r="R92" i="20"/>
  <c r="P92" i="20"/>
  <c r="BI90" i="20"/>
  <c r="BH90" i="20"/>
  <c r="BG90" i="20"/>
  <c r="BF90" i="20"/>
  <c r="T90" i="20"/>
  <c r="R90" i="20"/>
  <c r="P90" i="20"/>
  <c r="BI89" i="20"/>
  <c r="BH89" i="20"/>
  <c r="BG89" i="20"/>
  <c r="BF89" i="20"/>
  <c r="T89" i="20"/>
  <c r="R89" i="20"/>
  <c r="P89" i="20"/>
  <c r="J82" i="20"/>
  <c r="F82" i="20"/>
  <c r="F80" i="20"/>
  <c r="E78" i="20"/>
  <c r="J54" i="20"/>
  <c r="F54" i="20"/>
  <c r="F52" i="20"/>
  <c r="E50" i="20"/>
  <c r="J24" i="20"/>
  <c r="E24" i="20"/>
  <c r="J83" i="20" s="1"/>
  <c r="J23" i="20"/>
  <c r="J18" i="20"/>
  <c r="E18" i="20"/>
  <c r="F55" i="20" s="1"/>
  <c r="J17" i="20"/>
  <c r="J12" i="20"/>
  <c r="J80" i="20"/>
  <c r="E7" i="20"/>
  <c r="E76" i="20" s="1"/>
  <c r="J37" i="19"/>
  <c r="J36" i="19"/>
  <c r="AY72" i="1" s="1"/>
  <c r="J35" i="19"/>
  <c r="AX72" i="1"/>
  <c r="BI116" i="19"/>
  <c r="BH116" i="19"/>
  <c r="BG116" i="19"/>
  <c r="BF116" i="19"/>
  <c r="T116" i="19"/>
  <c r="T115" i="19" s="1"/>
  <c r="R116" i="19"/>
  <c r="R115" i="19"/>
  <c r="P116" i="19"/>
  <c r="P115" i="19" s="1"/>
  <c r="BI114" i="19"/>
  <c r="BH114" i="19"/>
  <c r="BG114" i="19"/>
  <c r="BF114" i="19"/>
  <c r="T114" i="19"/>
  <c r="R114" i="19"/>
  <c r="P114" i="19"/>
  <c r="BI111" i="19"/>
  <c r="BH111" i="19"/>
  <c r="BG111" i="19"/>
  <c r="BF111" i="19"/>
  <c r="T111" i="19"/>
  <c r="R111" i="19"/>
  <c r="P111" i="19"/>
  <c r="BI109" i="19"/>
  <c r="BH109" i="19"/>
  <c r="BG109" i="19"/>
  <c r="BF109" i="19"/>
  <c r="T109" i="19"/>
  <c r="R109" i="19"/>
  <c r="P109" i="19"/>
  <c r="BI106" i="19"/>
  <c r="BH106" i="19"/>
  <c r="BG106" i="19"/>
  <c r="BF106" i="19"/>
  <c r="T106" i="19"/>
  <c r="R106" i="19"/>
  <c r="P106" i="19"/>
  <c r="BI104" i="19"/>
  <c r="BH104" i="19"/>
  <c r="BG104" i="19"/>
  <c r="BF104" i="19"/>
  <c r="T104" i="19"/>
  <c r="R104" i="19"/>
  <c r="P104" i="19"/>
  <c r="BI101" i="19"/>
  <c r="BH101" i="19"/>
  <c r="BG101" i="19"/>
  <c r="BF101" i="19"/>
  <c r="T101" i="19"/>
  <c r="T100" i="19" s="1"/>
  <c r="R101" i="19"/>
  <c r="R100" i="19"/>
  <c r="P101" i="19"/>
  <c r="P100" i="19" s="1"/>
  <c r="BI98" i="19"/>
  <c r="BH98" i="19"/>
  <c r="BG98" i="19"/>
  <c r="BF98" i="19"/>
  <c r="T98" i="19"/>
  <c r="R98" i="19"/>
  <c r="P98" i="19"/>
  <c r="BI97" i="19"/>
  <c r="BH97" i="19"/>
  <c r="BG97" i="19"/>
  <c r="BF97" i="19"/>
  <c r="T97" i="19"/>
  <c r="R97" i="19"/>
  <c r="P97" i="19"/>
  <c r="BI93" i="19"/>
  <c r="BH93" i="19"/>
  <c r="BG93" i="19"/>
  <c r="BF93" i="19"/>
  <c r="T93" i="19"/>
  <c r="R93" i="19"/>
  <c r="P93" i="19"/>
  <c r="BI92" i="19"/>
  <c r="BH92" i="19"/>
  <c r="BG92" i="19"/>
  <c r="BF92" i="19"/>
  <c r="T92" i="19"/>
  <c r="R92" i="19"/>
  <c r="P92" i="19"/>
  <c r="BI90" i="19"/>
  <c r="BH90" i="19"/>
  <c r="BG90" i="19"/>
  <c r="BF90" i="19"/>
  <c r="T90" i="19"/>
  <c r="R90" i="19"/>
  <c r="P90" i="19"/>
  <c r="BI89" i="19"/>
  <c r="BH89" i="19"/>
  <c r="BG89" i="19"/>
  <c r="BF89" i="19"/>
  <c r="T89" i="19"/>
  <c r="R89" i="19"/>
  <c r="P89" i="19"/>
  <c r="J82" i="19"/>
  <c r="F82" i="19"/>
  <c r="F80" i="19"/>
  <c r="E78" i="19"/>
  <c r="J54" i="19"/>
  <c r="F54" i="19"/>
  <c r="F52" i="19"/>
  <c r="E50" i="19"/>
  <c r="J24" i="19"/>
  <c r="E24" i="19"/>
  <c r="J83" i="19"/>
  <c r="J23" i="19"/>
  <c r="J18" i="19"/>
  <c r="E18" i="19"/>
  <c r="F83" i="19"/>
  <c r="J17" i="19"/>
  <c r="J12" i="19"/>
  <c r="J80" i="19" s="1"/>
  <c r="E7" i="19"/>
  <c r="E48" i="19"/>
  <c r="J37" i="18"/>
  <c r="J36" i="18"/>
  <c r="AY71" i="1"/>
  <c r="J35" i="18"/>
  <c r="AX71" i="1" s="1"/>
  <c r="BI116" i="18"/>
  <c r="BH116" i="18"/>
  <c r="BG116" i="18"/>
  <c r="BF116" i="18"/>
  <c r="T116" i="18"/>
  <c r="T115" i="18"/>
  <c r="R116" i="18"/>
  <c r="R115" i="18" s="1"/>
  <c r="P116" i="18"/>
  <c r="P115" i="18"/>
  <c r="BI114" i="18"/>
  <c r="BH114" i="18"/>
  <c r="BG114" i="18"/>
  <c r="BF114" i="18"/>
  <c r="T114" i="18"/>
  <c r="R114" i="18"/>
  <c r="P114" i="18"/>
  <c r="BI111" i="18"/>
  <c r="BH111" i="18"/>
  <c r="BG111" i="18"/>
  <c r="BF111" i="18"/>
  <c r="T111" i="18"/>
  <c r="R111" i="18"/>
  <c r="P111" i="18"/>
  <c r="BI109" i="18"/>
  <c r="BH109" i="18"/>
  <c r="BG109" i="18"/>
  <c r="BF109" i="18"/>
  <c r="T109" i="18"/>
  <c r="R109" i="18"/>
  <c r="P109" i="18"/>
  <c r="BI106" i="18"/>
  <c r="BH106" i="18"/>
  <c r="BG106" i="18"/>
  <c r="BF106" i="18"/>
  <c r="T106" i="18"/>
  <c r="R106" i="18"/>
  <c r="P106" i="18"/>
  <c r="BI104" i="18"/>
  <c r="BH104" i="18"/>
  <c r="BG104" i="18"/>
  <c r="BF104" i="18"/>
  <c r="T104" i="18"/>
  <c r="R104" i="18"/>
  <c r="P104" i="18"/>
  <c r="BI101" i="18"/>
  <c r="BH101" i="18"/>
  <c r="BG101" i="18"/>
  <c r="BF101" i="18"/>
  <c r="T101" i="18"/>
  <c r="T100" i="18"/>
  <c r="R101" i="18"/>
  <c r="R100" i="18" s="1"/>
  <c r="P101" i="18"/>
  <c r="P100" i="18"/>
  <c r="BI98" i="18"/>
  <c r="BH98" i="18"/>
  <c r="BG98" i="18"/>
  <c r="BF98" i="18"/>
  <c r="T98" i="18"/>
  <c r="R98" i="18"/>
  <c r="P98" i="18"/>
  <c r="BI97" i="18"/>
  <c r="BH97" i="18"/>
  <c r="BG97" i="18"/>
  <c r="BF97" i="18"/>
  <c r="T97" i="18"/>
  <c r="R97" i="18"/>
  <c r="P97" i="18"/>
  <c r="BI93" i="18"/>
  <c r="BH93" i="18"/>
  <c r="BG93" i="18"/>
  <c r="BF93" i="18"/>
  <c r="T93" i="18"/>
  <c r="R93" i="18"/>
  <c r="P93" i="18"/>
  <c r="BI92" i="18"/>
  <c r="BH92" i="18"/>
  <c r="BG92" i="18"/>
  <c r="BF92" i="18"/>
  <c r="T92" i="18"/>
  <c r="R92" i="18"/>
  <c r="P92" i="18"/>
  <c r="BI90" i="18"/>
  <c r="BH90" i="18"/>
  <c r="BG90" i="18"/>
  <c r="BF90" i="18"/>
  <c r="T90" i="18"/>
  <c r="R90" i="18"/>
  <c r="P90" i="18"/>
  <c r="BI89" i="18"/>
  <c r="BH89" i="18"/>
  <c r="BG89" i="18"/>
  <c r="BF89" i="18"/>
  <c r="T89" i="18"/>
  <c r="R89" i="18"/>
  <c r="P89" i="18"/>
  <c r="J82" i="18"/>
  <c r="F82" i="18"/>
  <c r="F80" i="18"/>
  <c r="E78" i="18"/>
  <c r="J54" i="18"/>
  <c r="F54" i="18"/>
  <c r="F52" i="18"/>
  <c r="E50" i="18"/>
  <c r="J24" i="18"/>
  <c r="E24" i="18"/>
  <c r="J83" i="18" s="1"/>
  <c r="J23" i="18"/>
  <c r="J18" i="18"/>
  <c r="E18" i="18"/>
  <c r="F55" i="18" s="1"/>
  <c r="J17" i="18"/>
  <c r="J12" i="18"/>
  <c r="J52" i="18"/>
  <c r="E7" i="18"/>
  <c r="E76" i="18" s="1"/>
  <c r="J37" i="17"/>
  <c r="J36" i="17"/>
  <c r="AY70" i="1" s="1"/>
  <c r="J35" i="17"/>
  <c r="AX70" i="1"/>
  <c r="BI247" i="17"/>
  <c r="BH247" i="17"/>
  <c r="BG247" i="17"/>
  <c r="BF247" i="17"/>
  <c r="T247" i="17"/>
  <c r="R247" i="17"/>
  <c r="P247" i="17"/>
  <c r="BI246" i="17"/>
  <c r="BH246" i="17"/>
  <c r="BG246" i="17"/>
  <c r="BF246" i="17"/>
  <c r="T246" i="17"/>
  <c r="R246" i="17"/>
  <c r="P246" i="17"/>
  <c r="BI244" i="17"/>
  <c r="BH244" i="17"/>
  <c r="BG244" i="17"/>
  <c r="BF244" i="17"/>
  <c r="T244" i="17"/>
  <c r="R244" i="17"/>
  <c r="P244" i="17"/>
  <c r="BI239" i="17"/>
  <c r="BH239" i="17"/>
  <c r="BG239" i="17"/>
  <c r="BF239" i="17"/>
  <c r="T239" i="17"/>
  <c r="T238" i="17" s="1"/>
  <c r="R239" i="17"/>
  <c r="R238" i="17"/>
  <c r="P239" i="17"/>
  <c r="P238" i="17" s="1"/>
  <c r="BI237" i="17"/>
  <c r="BH237" i="17"/>
  <c r="BG237" i="17"/>
  <c r="BF237" i="17"/>
  <c r="T237" i="17"/>
  <c r="R237" i="17"/>
  <c r="P237" i="17"/>
  <c r="BI234" i="17"/>
  <c r="BH234" i="17"/>
  <c r="BG234" i="17"/>
  <c r="BF234" i="17"/>
  <c r="T234" i="17"/>
  <c r="R234" i="17"/>
  <c r="P234" i="17"/>
  <c r="BI232" i="17"/>
  <c r="BH232" i="17"/>
  <c r="BG232" i="17"/>
  <c r="BF232" i="17"/>
  <c r="T232" i="17"/>
  <c r="R232" i="17"/>
  <c r="P232" i="17"/>
  <c r="BI229" i="17"/>
  <c r="BH229" i="17"/>
  <c r="BG229" i="17"/>
  <c r="BF229" i="17"/>
  <c r="T229" i="17"/>
  <c r="R229" i="17"/>
  <c r="P229" i="17"/>
  <c r="BI227" i="17"/>
  <c r="BH227" i="17"/>
  <c r="BG227" i="17"/>
  <c r="BF227" i="17"/>
  <c r="T227" i="17"/>
  <c r="R227" i="17"/>
  <c r="P227" i="17"/>
  <c r="BI224" i="17"/>
  <c r="BH224" i="17"/>
  <c r="BG224" i="17"/>
  <c r="BF224" i="17"/>
  <c r="T224" i="17"/>
  <c r="T223" i="17"/>
  <c r="R224" i="17"/>
  <c r="R223" i="17" s="1"/>
  <c r="P224" i="17"/>
  <c r="P223" i="17"/>
  <c r="BI222" i="17"/>
  <c r="BH222" i="17"/>
  <c r="BG222" i="17"/>
  <c r="BF222" i="17"/>
  <c r="T222" i="17"/>
  <c r="R222" i="17"/>
  <c r="P222" i="17"/>
  <c r="BI221" i="17"/>
  <c r="BH221" i="17"/>
  <c r="BG221" i="17"/>
  <c r="BF221" i="17"/>
  <c r="T221" i="17"/>
  <c r="R221" i="17"/>
  <c r="P221" i="17"/>
  <c r="BI220" i="17"/>
  <c r="BH220" i="17"/>
  <c r="BG220" i="17"/>
  <c r="BF220" i="17"/>
  <c r="T220" i="17"/>
  <c r="R220" i="17"/>
  <c r="P220" i="17"/>
  <c r="BI219" i="17"/>
  <c r="BH219" i="17"/>
  <c r="BG219" i="17"/>
  <c r="BF219" i="17"/>
  <c r="T219" i="17"/>
  <c r="R219" i="17"/>
  <c r="P219" i="17"/>
  <c r="BI217" i="17"/>
  <c r="BH217" i="17"/>
  <c r="BG217" i="17"/>
  <c r="BF217" i="17"/>
  <c r="T217" i="17"/>
  <c r="R217" i="17"/>
  <c r="P217" i="17"/>
  <c r="BI216" i="17"/>
  <c r="BH216" i="17"/>
  <c r="BG216" i="17"/>
  <c r="BF216" i="17"/>
  <c r="T216" i="17"/>
  <c r="R216" i="17"/>
  <c r="P216" i="17"/>
  <c r="BI213" i="17"/>
  <c r="BH213" i="17"/>
  <c r="BG213" i="17"/>
  <c r="BF213" i="17"/>
  <c r="T213" i="17"/>
  <c r="R213" i="17"/>
  <c r="P213" i="17"/>
  <c r="BI210" i="17"/>
  <c r="BH210" i="17"/>
  <c r="BG210" i="17"/>
  <c r="BF210" i="17"/>
  <c r="T210" i="17"/>
  <c r="R210" i="17"/>
  <c r="P210" i="17"/>
  <c r="BI209" i="17"/>
  <c r="BH209" i="17"/>
  <c r="BG209" i="17"/>
  <c r="BF209" i="17"/>
  <c r="T209" i="17"/>
  <c r="R209" i="17"/>
  <c r="P209" i="17"/>
  <c r="BI206" i="17"/>
  <c r="BH206" i="17"/>
  <c r="BG206" i="17"/>
  <c r="BF206" i="17"/>
  <c r="T206" i="17"/>
  <c r="R206" i="17"/>
  <c r="P206" i="17"/>
  <c r="BI205" i="17"/>
  <c r="BH205" i="17"/>
  <c r="BG205" i="17"/>
  <c r="BF205" i="17"/>
  <c r="T205" i="17"/>
  <c r="R205" i="17"/>
  <c r="P205" i="17"/>
  <c r="BI204" i="17"/>
  <c r="BH204" i="17"/>
  <c r="BG204" i="17"/>
  <c r="BF204" i="17"/>
  <c r="T204" i="17"/>
  <c r="R204" i="17"/>
  <c r="P204" i="17"/>
  <c r="BI202" i="17"/>
  <c r="BH202" i="17"/>
  <c r="BG202" i="17"/>
  <c r="BF202" i="17"/>
  <c r="T202" i="17"/>
  <c r="R202" i="17"/>
  <c r="P202" i="17"/>
  <c r="BI200" i="17"/>
  <c r="BH200" i="17"/>
  <c r="BG200" i="17"/>
  <c r="BF200" i="17"/>
  <c r="T200" i="17"/>
  <c r="R200" i="17"/>
  <c r="P200" i="17"/>
  <c r="BI198" i="17"/>
  <c r="BH198" i="17"/>
  <c r="BG198" i="17"/>
  <c r="BF198" i="17"/>
  <c r="T198" i="17"/>
  <c r="R198" i="17"/>
  <c r="P198" i="17"/>
  <c r="BI194" i="17"/>
  <c r="BH194" i="17"/>
  <c r="BG194" i="17"/>
  <c r="BF194" i="17"/>
  <c r="T194" i="17"/>
  <c r="R194" i="17"/>
  <c r="P194" i="17"/>
  <c r="BI192" i="17"/>
  <c r="BH192" i="17"/>
  <c r="BG192" i="17"/>
  <c r="BF192" i="17"/>
  <c r="T192" i="17"/>
  <c r="R192" i="17"/>
  <c r="P192" i="17"/>
  <c r="BI190" i="17"/>
  <c r="BH190" i="17"/>
  <c r="BG190" i="17"/>
  <c r="BF190" i="17"/>
  <c r="T190" i="17"/>
  <c r="R190" i="17"/>
  <c r="P190" i="17"/>
  <c r="BI188" i="17"/>
  <c r="BH188" i="17"/>
  <c r="BG188" i="17"/>
  <c r="BF188" i="17"/>
  <c r="T188" i="17"/>
  <c r="R188" i="17"/>
  <c r="P188" i="17"/>
  <c r="BI186" i="17"/>
  <c r="BH186" i="17"/>
  <c r="BG186" i="17"/>
  <c r="BF186" i="17"/>
  <c r="T186" i="17"/>
  <c r="R186" i="17"/>
  <c r="P186" i="17"/>
  <c r="BI184" i="17"/>
  <c r="BH184" i="17"/>
  <c r="BG184" i="17"/>
  <c r="BF184" i="17"/>
  <c r="T184" i="17"/>
  <c r="R184" i="17"/>
  <c r="P184" i="17"/>
  <c r="BI182" i="17"/>
  <c r="BH182" i="17"/>
  <c r="BG182" i="17"/>
  <c r="BF182" i="17"/>
  <c r="T182" i="17"/>
  <c r="R182" i="17"/>
  <c r="P182" i="17"/>
  <c r="BI181" i="17"/>
  <c r="BH181" i="17"/>
  <c r="BG181" i="17"/>
  <c r="BF181" i="17"/>
  <c r="T181" i="17"/>
  <c r="R181" i="17"/>
  <c r="P181" i="17"/>
  <c r="BI180" i="17"/>
  <c r="BH180" i="17"/>
  <c r="BG180" i="17"/>
  <c r="BF180" i="17"/>
  <c r="T180" i="17"/>
  <c r="R180" i="17"/>
  <c r="P180" i="17"/>
  <c r="BI179" i="17"/>
  <c r="BH179" i="17"/>
  <c r="BG179" i="17"/>
  <c r="BF179" i="17"/>
  <c r="T179" i="17"/>
  <c r="R179" i="17"/>
  <c r="P179" i="17"/>
  <c r="BI176" i="17"/>
  <c r="BH176" i="17"/>
  <c r="BG176" i="17"/>
  <c r="BF176" i="17"/>
  <c r="T176" i="17"/>
  <c r="R176" i="17"/>
  <c r="P176" i="17"/>
  <c r="BI174" i="17"/>
  <c r="BH174" i="17"/>
  <c r="BG174" i="17"/>
  <c r="BF174" i="17"/>
  <c r="T174" i="17"/>
  <c r="R174" i="17"/>
  <c r="P174" i="17"/>
  <c r="BI172" i="17"/>
  <c r="BH172" i="17"/>
  <c r="BG172" i="17"/>
  <c r="BF172" i="17"/>
  <c r="T172" i="17"/>
  <c r="R172" i="17"/>
  <c r="P172" i="17"/>
  <c r="BI169" i="17"/>
  <c r="BH169" i="17"/>
  <c r="BG169" i="17"/>
  <c r="BF169" i="17"/>
  <c r="T169" i="17"/>
  <c r="R169" i="17"/>
  <c r="P169" i="17"/>
  <c r="BI167" i="17"/>
  <c r="BH167" i="17"/>
  <c r="BG167" i="17"/>
  <c r="BF167" i="17"/>
  <c r="T167" i="17"/>
  <c r="R167" i="17"/>
  <c r="P167" i="17"/>
  <c r="BI163" i="17"/>
  <c r="BH163" i="17"/>
  <c r="BG163" i="17"/>
  <c r="BF163" i="17"/>
  <c r="T163" i="17"/>
  <c r="R163" i="17"/>
  <c r="P163" i="17"/>
  <c r="BI161" i="17"/>
  <c r="BH161" i="17"/>
  <c r="BG161" i="17"/>
  <c r="BF161" i="17"/>
  <c r="T161" i="17"/>
  <c r="R161" i="17"/>
  <c r="P161" i="17"/>
  <c r="BI159" i="17"/>
  <c r="BH159" i="17"/>
  <c r="BG159" i="17"/>
  <c r="BF159" i="17"/>
  <c r="T159" i="17"/>
  <c r="R159" i="17"/>
  <c r="P159" i="17"/>
  <c r="BI157" i="17"/>
  <c r="BH157" i="17"/>
  <c r="BG157" i="17"/>
  <c r="BF157" i="17"/>
  <c r="T157" i="17"/>
  <c r="R157" i="17"/>
  <c r="P157" i="17"/>
  <c r="BI155" i="17"/>
  <c r="BH155" i="17"/>
  <c r="BG155" i="17"/>
  <c r="BF155" i="17"/>
  <c r="T155" i="17"/>
  <c r="R155" i="17"/>
  <c r="P155" i="17"/>
  <c r="BI152" i="17"/>
  <c r="BH152" i="17"/>
  <c r="BG152" i="17"/>
  <c r="BF152" i="17"/>
  <c r="T152" i="17"/>
  <c r="R152" i="17"/>
  <c r="P152" i="17"/>
  <c r="BI150" i="17"/>
  <c r="BH150" i="17"/>
  <c r="BG150" i="17"/>
  <c r="BF150" i="17"/>
  <c r="T150" i="17"/>
  <c r="R150" i="17"/>
  <c r="P150" i="17"/>
  <c r="BI149" i="17"/>
  <c r="BH149" i="17"/>
  <c r="BG149" i="17"/>
  <c r="BF149" i="17"/>
  <c r="T149" i="17"/>
  <c r="R149" i="17"/>
  <c r="P149" i="17"/>
  <c r="BI144" i="17"/>
  <c r="BH144" i="17"/>
  <c r="BG144" i="17"/>
  <c r="BF144" i="17"/>
  <c r="T144" i="17"/>
  <c r="R144" i="17"/>
  <c r="P144" i="17"/>
  <c r="BI139" i="17"/>
  <c r="BH139" i="17"/>
  <c r="BG139" i="17"/>
  <c r="BF139" i="17"/>
  <c r="T139" i="17"/>
  <c r="R139" i="17"/>
  <c r="P139" i="17"/>
  <c r="BI137" i="17"/>
  <c r="BH137" i="17"/>
  <c r="BG137" i="17"/>
  <c r="BF137" i="17"/>
  <c r="T137" i="17"/>
  <c r="R137" i="17"/>
  <c r="P137" i="17"/>
  <c r="BI134" i="17"/>
  <c r="BH134" i="17"/>
  <c r="BG134" i="17"/>
  <c r="BF134" i="17"/>
  <c r="T134" i="17"/>
  <c r="R134" i="17"/>
  <c r="P134" i="17"/>
  <c r="BI132" i="17"/>
  <c r="BH132" i="17"/>
  <c r="BG132" i="17"/>
  <c r="BF132" i="17"/>
  <c r="T132" i="17"/>
  <c r="R132" i="17"/>
  <c r="P132" i="17"/>
  <c r="BI130" i="17"/>
  <c r="BH130" i="17"/>
  <c r="BG130" i="17"/>
  <c r="BF130" i="17"/>
  <c r="T130" i="17"/>
  <c r="R130" i="17"/>
  <c r="P130" i="17"/>
  <c r="BI126" i="17"/>
  <c r="BH126" i="17"/>
  <c r="BG126" i="17"/>
  <c r="BF126" i="17"/>
  <c r="T126" i="17"/>
  <c r="R126" i="17"/>
  <c r="P126" i="17"/>
  <c r="BI124" i="17"/>
  <c r="BH124" i="17"/>
  <c r="BG124" i="17"/>
  <c r="BF124" i="17"/>
  <c r="T124" i="17"/>
  <c r="R124" i="17"/>
  <c r="P124" i="17"/>
  <c r="BI122" i="17"/>
  <c r="BH122" i="17"/>
  <c r="BG122" i="17"/>
  <c r="BF122" i="17"/>
  <c r="T122" i="17"/>
  <c r="R122" i="17"/>
  <c r="P122" i="17"/>
  <c r="BI119" i="17"/>
  <c r="BH119" i="17"/>
  <c r="BG119" i="17"/>
  <c r="BF119" i="17"/>
  <c r="T119" i="17"/>
  <c r="R119" i="17"/>
  <c r="P119" i="17"/>
  <c r="BI117" i="17"/>
  <c r="BH117" i="17"/>
  <c r="BG117" i="17"/>
  <c r="BF117" i="17"/>
  <c r="T117" i="17"/>
  <c r="R117" i="17"/>
  <c r="P117" i="17"/>
  <c r="BI115" i="17"/>
  <c r="BH115" i="17"/>
  <c r="BG115" i="17"/>
  <c r="BF115" i="17"/>
  <c r="T115" i="17"/>
  <c r="R115" i="17"/>
  <c r="P115" i="17"/>
  <c r="BI111" i="17"/>
  <c r="BH111" i="17"/>
  <c r="BG111" i="17"/>
  <c r="BF111" i="17"/>
  <c r="T111" i="17"/>
  <c r="R111" i="17"/>
  <c r="P111" i="17"/>
  <c r="BI109" i="17"/>
  <c r="BH109" i="17"/>
  <c r="BG109" i="17"/>
  <c r="BF109" i="17"/>
  <c r="T109" i="17"/>
  <c r="R109" i="17"/>
  <c r="P109" i="17"/>
  <c r="BI102" i="17"/>
  <c r="BH102" i="17"/>
  <c r="BG102" i="17"/>
  <c r="BF102" i="17"/>
  <c r="T102" i="17"/>
  <c r="R102" i="17"/>
  <c r="P102" i="17"/>
  <c r="BI100" i="17"/>
  <c r="BH100" i="17"/>
  <c r="BG100" i="17"/>
  <c r="BF100" i="17"/>
  <c r="T100" i="17"/>
  <c r="R100" i="17"/>
  <c r="P100" i="17"/>
  <c r="BI98" i="17"/>
  <c r="BH98" i="17"/>
  <c r="BG98" i="17"/>
  <c r="BF98" i="17"/>
  <c r="T98" i="17"/>
  <c r="R98" i="17"/>
  <c r="P98" i="17"/>
  <c r="BI96" i="17"/>
  <c r="BH96" i="17"/>
  <c r="BG96" i="17"/>
  <c r="BF96" i="17"/>
  <c r="T96" i="17"/>
  <c r="R96" i="17"/>
  <c r="P96" i="17"/>
  <c r="BI94" i="17"/>
  <c r="BH94" i="17"/>
  <c r="BG94" i="17"/>
  <c r="BF94" i="17"/>
  <c r="T94" i="17"/>
  <c r="R94" i="17"/>
  <c r="P94" i="17"/>
  <c r="J87" i="17"/>
  <c r="F87" i="17"/>
  <c r="F85" i="17"/>
  <c r="E83" i="17"/>
  <c r="J54" i="17"/>
  <c r="F54" i="17"/>
  <c r="F52" i="17"/>
  <c r="E50" i="17"/>
  <c r="J24" i="17"/>
  <c r="E24" i="17"/>
  <c r="J88" i="17" s="1"/>
  <c r="J23" i="17"/>
  <c r="J18" i="17"/>
  <c r="E18" i="17"/>
  <c r="F88" i="17" s="1"/>
  <c r="J17" i="17"/>
  <c r="J12" i="17"/>
  <c r="J85" i="17"/>
  <c r="E7" i="17"/>
  <c r="E81" i="17" s="1"/>
  <c r="J37" i="16"/>
  <c r="J36" i="16"/>
  <c r="AY69" i="1" s="1"/>
  <c r="J35" i="16"/>
  <c r="AX69" i="1"/>
  <c r="BI116" i="16"/>
  <c r="BH116" i="16"/>
  <c r="BG116" i="16"/>
  <c r="BF116" i="16"/>
  <c r="T116" i="16"/>
  <c r="T115" i="16" s="1"/>
  <c r="R116" i="16"/>
  <c r="R115" i="16"/>
  <c r="P116" i="16"/>
  <c r="P115" i="16" s="1"/>
  <c r="BI114" i="16"/>
  <c r="BH114" i="16"/>
  <c r="BG114" i="16"/>
  <c r="BF114" i="16"/>
  <c r="T114" i="16"/>
  <c r="R114" i="16"/>
  <c r="P114" i="16"/>
  <c r="BI111" i="16"/>
  <c r="BH111" i="16"/>
  <c r="BG111" i="16"/>
  <c r="BF111" i="16"/>
  <c r="T111" i="16"/>
  <c r="R111" i="16"/>
  <c r="P111" i="16"/>
  <c r="BI109" i="16"/>
  <c r="BH109" i="16"/>
  <c r="BG109" i="16"/>
  <c r="BF109" i="16"/>
  <c r="T109" i="16"/>
  <c r="R109" i="16"/>
  <c r="P109" i="16"/>
  <c r="BI106" i="16"/>
  <c r="BH106" i="16"/>
  <c r="BG106" i="16"/>
  <c r="BF106" i="16"/>
  <c r="T106" i="16"/>
  <c r="R106" i="16"/>
  <c r="P106" i="16"/>
  <c r="BI104" i="16"/>
  <c r="BH104" i="16"/>
  <c r="BG104" i="16"/>
  <c r="BF104" i="16"/>
  <c r="T104" i="16"/>
  <c r="R104" i="16"/>
  <c r="P104" i="16"/>
  <c r="BI101" i="16"/>
  <c r="BH101" i="16"/>
  <c r="BG101" i="16"/>
  <c r="BF101" i="16"/>
  <c r="T101" i="16"/>
  <c r="T100" i="16" s="1"/>
  <c r="R101" i="16"/>
  <c r="R100" i="16"/>
  <c r="P101" i="16"/>
  <c r="P100" i="16" s="1"/>
  <c r="BI98" i="16"/>
  <c r="BH98" i="16"/>
  <c r="BG98" i="16"/>
  <c r="BF98" i="16"/>
  <c r="T98" i="16"/>
  <c r="R98" i="16"/>
  <c r="P98" i="16"/>
  <c r="BI97" i="16"/>
  <c r="BH97" i="16"/>
  <c r="BG97" i="16"/>
  <c r="BF97" i="16"/>
  <c r="T97" i="16"/>
  <c r="R97" i="16"/>
  <c r="P97" i="16"/>
  <c r="BI93" i="16"/>
  <c r="BH93" i="16"/>
  <c r="BG93" i="16"/>
  <c r="BF93" i="16"/>
  <c r="T93" i="16"/>
  <c r="R93" i="16"/>
  <c r="P93" i="16"/>
  <c r="BI92" i="16"/>
  <c r="BH92" i="16"/>
  <c r="BG92" i="16"/>
  <c r="BF92" i="16"/>
  <c r="T92" i="16"/>
  <c r="R92" i="16"/>
  <c r="P92" i="16"/>
  <c r="BI90" i="16"/>
  <c r="BH90" i="16"/>
  <c r="BG90" i="16"/>
  <c r="BF90" i="16"/>
  <c r="T90" i="16"/>
  <c r="R90" i="16"/>
  <c r="P90" i="16"/>
  <c r="BI89" i="16"/>
  <c r="BH89" i="16"/>
  <c r="BG89" i="16"/>
  <c r="BF89" i="16"/>
  <c r="T89" i="16"/>
  <c r="R89" i="16"/>
  <c r="P89" i="16"/>
  <c r="J82" i="16"/>
  <c r="F82" i="16"/>
  <c r="F80" i="16"/>
  <c r="E78" i="16"/>
  <c r="J54" i="16"/>
  <c r="F54" i="16"/>
  <c r="F52" i="16"/>
  <c r="E50" i="16"/>
  <c r="J24" i="16"/>
  <c r="E24" i="16"/>
  <c r="J83" i="16"/>
  <c r="J23" i="16"/>
  <c r="J18" i="16"/>
  <c r="E18" i="16"/>
  <c r="F83" i="16"/>
  <c r="J17" i="16"/>
  <c r="J12" i="16"/>
  <c r="J52" i="16" s="1"/>
  <c r="E7" i="16"/>
  <c r="E76" i="16"/>
  <c r="J37" i="15"/>
  <c r="J36" i="15"/>
  <c r="AY68" i="1"/>
  <c r="J35" i="15"/>
  <c r="AX68" i="1" s="1"/>
  <c r="BI116" i="15"/>
  <c r="BH116" i="15"/>
  <c r="BG116" i="15"/>
  <c r="BF116" i="15"/>
  <c r="T116" i="15"/>
  <c r="T115" i="15"/>
  <c r="R116" i="15"/>
  <c r="R115" i="15" s="1"/>
  <c r="P116" i="15"/>
  <c r="P115" i="15"/>
  <c r="BI114" i="15"/>
  <c r="BH114" i="15"/>
  <c r="BG114" i="15"/>
  <c r="BF114" i="15"/>
  <c r="T114" i="15"/>
  <c r="R114" i="15"/>
  <c r="P114" i="15"/>
  <c r="BI111" i="15"/>
  <c r="BH111" i="15"/>
  <c r="BG111" i="15"/>
  <c r="BF111" i="15"/>
  <c r="T111" i="15"/>
  <c r="R111" i="15"/>
  <c r="P111" i="15"/>
  <c r="BI109" i="15"/>
  <c r="BH109" i="15"/>
  <c r="BG109" i="15"/>
  <c r="BF109" i="15"/>
  <c r="T109" i="15"/>
  <c r="R109" i="15"/>
  <c r="P109" i="15"/>
  <c r="BI106" i="15"/>
  <c r="BH106" i="15"/>
  <c r="BG106" i="15"/>
  <c r="BF106" i="15"/>
  <c r="T106" i="15"/>
  <c r="R106" i="15"/>
  <c r="P106" i="15"/>
  <c r="BI104" i="15"/>
  <c r="BH104" i="15"/>
  <c r="BG104" i="15"/>
  <c r="BF104" i="15"/>
  <c r="T104" i="15"/>
  <c r="R104" i="15"/>
  <c r="P104" i="15"/>
  <c r="BI101" i="15"/>
  <c r="BH101" i="15"/>
  <c r="BG101" i="15"/>
  <c r="BF101" i="15"/>
  <c r="T101" i="15"/>
  <c r="T100" i="15"/>
  <c r="R101" i="15"/>
  <c r="R100" i="15" s="1"/>
  <c r="P101" i="15"/>
  <c r="P100" i="15"/>
  <c r="BI98" i="15"/>
  <c r="BH98" i="15"/>
  <c r="BG98" i="15"/>
  <c r="BF98" i="15"/>
  <c r="T98" i="15"/>
  <c r="R98" i="15"/>
  <c r="P98" i="15"/>
  <c r="BI97" i="15"/>
  <c r="BH97" i="15"/>
  <c r="BG97" i="15"/>
  <c r="BF97" i="15"/>
  <c r="T97" i="15"/>
  <c r="R97" i="15"/>
  <c r="P97" i="15"/>
  <c r="BI93" i="15"/>
  <c r="BH93" i="15"/>
  <c r="BG93" i="15"/>
  <c r="BF93" i="15"/>
  <c r="T93" i="15"/>
  <c r="R93" i="15"/>
  <c r="P93" i="15"/>
  <c r="BI92" i="15"/>
  <c r="BH92" i="15"/>
  <c r="BG92" i="15"/>
  <c r="BF92" i="15"/>
  <c r="T92" i="15"/>
  <c r="R92" i="15"/>
  <c r="P92" i="15"/>
  <c r="BI90" i="15"/>
  <c r="BH90" i="15"/>
  <c r="BG90" i="15"/>
  <c r="BF90" i="15"/>
  <c r="T90" i="15"/>
  <c r="R90" i="15"/>
  <c r="P90" i="15"/>
  <c r="BI89" i="15"/>
  <c r="BH89" i="15"/>
  <c r="BG89" i="15"/>
  <c r="BF89" i="15"/>
  <c r="T89" i="15"/>
  <c r="R89" i="15"/>
  <c r="P89" i="15"/>
  <c r="J82" i="15"/>
  <c r="F82" i="15"/>
  <c r="F80" i="15"/>
  <c r="E78" i="15"/>
  <c r="J54" i="15"/>
  <c r="F54" i="15"/>
  <c r="F52" i="15"/>
  <c r="E50" i="15"/>
  <c r="J24" i="15"/>
  <c r="E24" i="15"/>
  <c r="J83" i="15" s="1"/>
  <c r="J23" i="15"/>
  <c r="J18" i="15"/>
  <c r="E18" i="15"/>
  <c r="F55" i="15" s="1"/>
  <c r="J17" i="15"/>
  <c r="J12" i="15"/>
  <c r="J80" i="15"/>
  <c r="E7" i="15"/>
  <c r="E76" i="15" s="1"/>
  <c r="J37" i="14"/>
  <c r="J36" i="14"/>
  <c r="AY67" i="1" s="1"/>
  <c r="J35" i="14"/>
  <c r="AX67" i="1"/>
  <c r="BI116" i="14"/>
  <c r="BH116" i="14"/>
  <c r="BG116" i="14"/>
  <c r="BF116" i="14"/>
  <c r="T116" i="14"/>
  <c r="T115" i="14" s="1"/>
  <c r="R116" i="14"/>
  <c r="R115" i="14"/>
  <c r="P116" i="14"/>
  <c r="P115" i="14" s="1"/>
  <c r="BI114" i="14"/>
  <c r="BH114" i="14"/>
  <c r="BG114" i="14"/>
  <c r="BF114" i="14"/>
  <c r="T114" i="14"/>
  <c r="R114" i="14"/>
  <c r="P114" i="14"/>
  <c r="BI111" i="14"/>
  <c r="BH111" i="14"/>
  <c r="BG111" i="14"/>
  <c r="BF111" i="14"/>
  <c r="T111" i="14"/>
  <c r="R111" i="14"/>
  <c r="P111" i="14"/>
  <c r="BI109" i="14"/>
  <c r="BH109" i="14"/>
  <c r="BG109" i="14"/>
  <c r="BF109" i="14"/>
  <c r="T109" i="14"/>
  <c r="R109" i="14"/>
  <c r="P109" i="14"/>
  <c r="BI106" i="14"/>
  <c r="BH106" i="14"/>
  <c r="BG106" i="14"/>
  <c r="BF106" i="14"/>
  <c r="T106" i="14"/>
  <c r="R106" i="14"/>
  <c r="P106" i="14"/>
  <c r="BI104" i="14"/>
  <c r="BH104" i="14"/>
  <c r="BG104" i="14"/>
  <c r="BF104" i="14"/>
  <c r="T104" i="14"/>
  <c r="R104" i="14"/>
  <c r="P104" i="14"/>
  <c r="BI101" i="14"/>
  <c r="BH101" i="14"/>
  <c r="BG101" i="14"/>
  <c r="BF101" i="14"/>
  <c r="T101" i="14"/>
  <c r="T100" i="14" s="1"/>
  <c r="R101" i="14"/>
  <c r="R100" i="14"/>
  <c r="P101" i="14"/>
  <c r="P100" i="14" s="1"/>
  <c r="BI98" i="14"/>
  <c r="BH98" i="14"/>
  <c r="BG98" i="14"/>
  <c r="BF98" i="14"/>
  <c r="T98" i="14"/>
  <c r="R98" i="14"/>
  <c r="P98" i="14"/>
  <c r="BI97" i="14"/>
  <c r="BH97" i="14"/>
  <c r="BG97" i="14"/>
  <c r="BF97" i="14"/>
  <c r="T97" i="14"/>
  <c r="R97" i="14"/>
  <c r="P97" i="14"/>
  <c r="BI93" i="14"/>
  <c r="BH93" i="14"/>
  <c r="BG93" i="14"/>
  <c r="BF93" i="14"/>
  <c r="T93" i="14"/>
  <c r="R93" i="14"/>
  <c r="P93" i="14"/>
  <c r="BI92" i="14"/>
  <c r="BH92" i="14"/>
  <c r="BG92" i="14"/>
  <c r="BF92" i="14"/>
  <c r="T92" i="14"/>
  <c r="R92" i="14"/>
  <c r="P92" i="14"/>
  <c r="BI90" i="14"/>
  <c r="BH90" i="14"/>
  <c r="BG90" i="14"/>
  <c r="BF90" i="14"/>
  <c r="T90" i="14"/>
  <c r="R90" i="14"/>
  <c r="P90" i="14"/>
  <c r="BI89" i="14"/>
  <c r="BH89" i="14"/>
  <c r="BG89" i="14"/>
  <c r="BF89" i="14"/>
  <c r="T89" i="14"/>
  <c r="R89" i="14"/>
  <c r="P89" i="14"/>
  <c r="J82" i="14"/>
  <c r="F82" i="14"/>
  <c r="F80" i="14"/>
  <c r="E78" i="14"/>
  <c r="J54" i="14"/>
  <c r="F54" i="14"/>
  <c r="F52" i="14"/>
  <c r="E50" i="14"/>
  <c r="J24" i="14"/>
  <c r="E24" i="14"/>
  <c r="J83" i="14"/>
  <c r="J23" i="14"/>
  <c r="J18" i="14"/>
  <c r="E18" i="14"/>
  <c r="F83" i="14"/>
  <c r="J17" i="14"/>
  <c r="J12" i="14"/>
  <c r="J80" i="14" s="1"/>
  <c r="E7" i="14"/>
  <c r="E48" i="14"/>
  <c r="J37" i="13"/>
  <c r="J36" i="13"/>
  <c r="AY66" i="1"/>
  <c r="J35" i="13"/>
  <c r="AX66" i="1" s="1"/>
  <c r="BI240" i="13"/>
  <c r="BH240" i="13"/>
  <c r="BG240" i="13"/>
  <c r="BF240" i="13"/>
  <c r="T240" i="13"/>
  <c r="R240" i="13"/>
  <c r="P240" i="13"/>
  <c r="BI239" i="13"/>
  <c r="BH239" i="13"/>
  <c r="BG239" i="13"/>
  <c r="BF239" i="13"/>
  <c r="T239" i="13"/>
  <c r="R239" i="13"/>
  <c r="P239" i="13"/>
  <c r="BI237" i="13"/>
  <c r="BH237" i="13"/>
  <c r="BG237" i="13"/>
  <c r="BF237" i="13"/>
  <c r="T237" i="13"/>
  <c r="R237" i="13"/>
  <c r="P237" i="13"/>
  <c r="BI232" i="13"/>
  <c r="BH232" i="13"/>
  <c r="BG232" i="13"/>
  <c r="BF232" i="13"/>
  <c r="T232" i="13"/>
  <c r="T231" i="13"/>
  <c r="R232" i="13"/>
  <c r="R231" i="13" s="1"/>
  <c r="P232" i="13"/>
  <c r="P231" i="13"/>
  <c r="BI230" i="13"/>
  <c r="BH230" i="13"/>
  <c r="BG230" i="13"/>
  <c r="BF230" i="13"/>
  <c r="T230" i="13"/>
  <c r="R230" i="13"/>
  <c r="P230" i="13"/>
  <c r="BI227" i="13"/>
  <c r="BH227" i="13"/>
  <c r="BG227" i="13"/>
  <c r="BF227" i="13"/>
  <c r="T227" i="13"/>
  <c r="R227" i="13"/>
  <c r="P227" i="13"/>
  <c r="BI225" i="13"/>
  <c r="BH225" i="13"/>
  <c r="BG225" i="13"/>
  <c r="BF225" i="13"/>
  <c r="T225" i="13"/>
  <c r="R225" i="13"/>
  <c r="P225" i="13"/>
  <c r="BI222" i="13"/>
  <c r="BH222" i="13"/>
  <c r="BG222" i="13"/>
  <c r="BF222" i="13"/>
  <c r="T222" i="13"/>
  <c r="R222" i="13"/>
  <c r="P222" i="13"/>
  <c r="BI220" i="13"/>
  <c r="BH220" i="13"/>
  <c r="BG220" i="13"/>
  <c r="BF220" i="13"/>
  <c r="T220" i="13"/>
  <c r="R220" i="13"/>
  <c r="P220" i="13"/>
  <c r="BI217" i="13"/>
  <c r="BH217" i="13"/>
  <c r="BG217" i="13"/>
  <c r="BF217" i="13"/>
  <c r="T217" i="13"/>
  <c r="T216" i="13" s="1"/>
  <c r="R217" i="13"/>
  <c r="R216" i="13"/>
  <c r="P217" i="13"/>
  <c r="P216" i="13" s="1"/>
  <c r="BI215" i="13"/>
  <c r="BH215" i="13"/>
  <c r="BG215" i="13"/>
  <c r="BF215" i="13"/>
  <c r="T215" i="13"/>
  <c r="R215" i="13"/>
  <c r="P215" i="13"/>
  <c r="BI214" i="13"/>
  <c r="BH214" i="13"/>
  <c r="BG214" i="13"/>
  <c r="BF214" i="13"/>
  <c r="T214" i="13"/>
  <c r="R214" i="13"/>
  <c r="P214" i="13"/>
  <c r="BI213" i="13"/>
  <c r="BH213" i="13"/>
  <c r="BG213" i="13"/>
  <c r="BF213" i="13"/>
  <c r="T213" i="13"/>
  <c r="R213" i="13"/>
  <c r="P213" i="13"/>
  <c r="BI211" i="13"/>
  <c r="BH211" i="13"/>
  <c r="BG211" i="13"/>
  <c r="BF211" i="13"/>
  <c r="T211" i="13"/>
  <c r="R211" i="13"/>
  <c r="P211" i="13"/>
  <c r="BI210" i="13"/>
  <c r="BH210" i="13"/>
  <c r="BG210" i="13"/>
  <c r="BF210" i="13"/>
  <c r="T210" i="13"/>
  <c r="R210" i="13"/>
  <c r="P210" i="13"/>
  <c r="BI207" i="13"/>
  <c r="BH207" i="13"/>
  <c r="BG207" i="13"/>
  <c r="BF207" i="13"/>
  <c r="T207" i="13"/>
  <c r="R207" i="13"/>
  <c r="P207" i="13"/>
  <c r="BI204" i="13"/>
  <c r="BH204" i="13"/>
  <c r="BG204" i="13"/>
  <c r="BF204" i="13"/>
  <c r="T204" i="13"/>
  <c r="R204" i="13"/>
  <c r="P204" i="13"/>
  <c r="BI201" i="13"/>
  <c r="BH201" i="13"/>
  <c r="BG201" i="13"/>
  <c r="BF201" i="13"/>
  <c r="T201" i="13"/>
  <c r="R201" i="13"/>
  <c r="P201" i="13"/>
  <c r="BI200" i="13"/>
  <c r="BH200" i="13"/>
  <c r="BG200" i="13"/>
  <c r="BF200" i="13"/>
  <c r="T200" i="13"/>
  <c r="R200" i="13"/>
  <c r="P200" i="13"/>
  <c r="BI199" i="13"/>
  <c r="BH199" i="13"/>
  <c r="BG199" i="13"/>
  <c r="BF199" i="13"/>
  <c r="T199" i="13"/>
  <c r="R199" i="13"/>
  <c r="P199" i="13"/>
  <c r="BI197" i="13"/>
  <c r="BH197" i="13"/>
  <c r="BG197" i="13"/>
  <c r="BF197" i="13"/>
  <c r="T197" i="13"/>
  <c r="R197" i="13"/>
  <c r="P197" i="13"/>
  <c r="BI195" i="13"/>
  <c r="BH195" i="13"/>
  <c r="BG195" i="13"/>
  <c r="BF195" i="13"/>
  <c r="T195" i="13"/>
  <c r="R195" i="13"/>
  <c r="P195" i="13"/>
  <c r="BI193" i="13"/>
  <c r="BH193" i="13"/>
  <c r="BG193" i="13"/>
  <c r="BF193" i="13"/>
  <c r="T193" i="13"/>
  <c r="R193" i="13"/>
  <c r="P193" i="13"/>
  <c r="BI189" i="13"/>
  <c r="BH189" i="13"/>
  <c r="BG189" i="13"/>
  <c r="BF189" i="13"/>
  <c r="T189" i="13"/>
  <c r="R189" i="13"/>
  <c r="P189" i="13"/>
  <c r="BI187" i="13"/>
  <c r="BH187" i="13"/>
  <c r="BG187" i="13"/>
  <c r="BF187" i="13"/>
  <c r="T187" i="13"/>
  <c r="R187" i="13"/>
  <c r="P187" i="13"/>
  <c r="BI185" i="13"/>
  <c r="BH185" i="13"/>
  <c r="BG185" i="13"/>
  <c r="BF185" i="13"/>
  <c r="T185" i="13"/>
  <c r="R185" i="13"/>
  <c r="P185" i="13"/>
  <c r="BI183" i="13"/>
  <c r="BH183" i="13"/>
  <c r="BG183" i="13"/>
  <c r="BF183" i="13"/>
  <c r="T183" i="13"/>
  <c r="R183" i="13"/>
  <c r="P183" i="13"/>
  <c r="BI181" i="13"/>
  <c r="BH181" i="13"/>
  <c r="BG181" i="13"/>
  <c r="BF181" i="13"/>
  <c r="T181" i="13"/>
  <c r="R181" i="13"/>
  <c r="P181" i="13"/>
  <c r="BI179" i="13"/>
  <c r="BH179" i="13"/>
  <c r="BG179" i="13"/>
  <c r="BF179" i="13"/>
  <c r="T179" i="13"/>
  <c r="R179" i="13"/>
  <c r="P179" i="13"/>
  <c r="BI177" i="13"/>
  <c r="BH177" i="13"/>
  <c r="BG177" i="13"/>
  <c r="BF177" i="13"/>
  <c r="T177" i="13"/>
  <c r="R177" i="13"/>
  <c r="P177" i="13"/>
  <c r="BI176" i="13"/>
  <c r="BH176" i="13"/>
  <c r="BG176" i="13"/>
  <c r="BF176" i="13"/>
  <c r="T176" i="13"/>
  <c r="R176" i="13"/>
  <c r="P176" i="13"/>
  <c r="BI173" i="13"/>
  <c r="BH173" i="13"/>
  <c r="BG173" i="13"/>
  <c r="BF173" i="13"/>
  <c r="T173" i="13"/>
  <c r="R173" i="13"/>
  <c r="P173" i="13"/>
  <c r="BI171" i="13"/>
  <c r="BH171" i="13"/>
  <c r="BG171" i="13"/>
  <c r="BF171" i="13"/>
  <c r="T171" i="13"/>
  <c r="R171" i="13"/>
  <c r="P171" i="13"/>
  <c r="BI169" i="13"/>
  <c r="BH169" i="13"/>
  <c r="BG169" i="13"/>
  <c r="BF169" i="13"/>
  <c r="T169" i="13"/>
  <c r="R169" i="13"/>
  <c r="P169" i="13"/>
  <c r="BI166" i="13"/>
  <c r="BH166" i="13"/>
  <c r="BG166" i="13"/>
  <c r="BF166" i="13"/>
  <c r="T166" i="13"/>
  <c r="R166" i="13"/>
  <c r="P166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8" i="13"/>
  <c r="BH158" i="13"/>
  <c r="BG158" i="13"/>
  <c r="BF158" i="13"/>
  <c r="T158" i="13"/>
  <c r="R158" i="13"/>
  <c r="P158" i="13"/>
  <c r="BI156" i="13"/>
  <c r="BH156" i="13"/>
  <c r="BG156" i="13"/>
  <c r="BF156" i="13"/>
  <c r="T156" i="13"/>
  <c r="R156" i="13"/>
  <c r="P156" i="13"/>
  <c r="BI154" i="13"/>
  <c r="BH154" i="13"/>
  <c r="BG154" i="13"/>
  <c r="BF154" i="13"/>
  <c r="T154" i="13"/>
  <c r="R154" i="13"/>
  <c r="P154" i="13"/>
  <c r="BI152" i="13"/>
  <c r="BH152" i="13"/>
  <c r="BG152" i="13"/>
  <c r="BF152" i="13"/>
  <c r="T152" i="13"/>
  <c r="R152" i="13"/>
  <c r="P152" i="13"/>
  <c r="BI149" i="13"/>
  <c r="BH149" i="13"/>
  <c r="BG149" i="13"/>
  <c r="BF149" i="13"/>
  <c r="T149" i="13"/>
  <c r="R149" i="13"/>
  <c r="P149" i="13"/>
  <c r="BI147" i="13"/>
  <c r="BH147" i="13"/>
  <c r="BG147" i="13"/>
  <c r="BF147" i="13"/>
  <c r="T147" i="13"/>
  <c r="R147" i="13"/>
  <c r="P147" i="13"/>
  <c r="BI146" i="13"/>
  <c r="BH146" i="13"/>
  <c r="BG146" i="13"/>
  <c r="BF146" i="13"/>
  <c r="T146" i="13"/>
  <c r="R146" i="13"/>
  <c r="P146" i="13"/>
  <c r="BI141" i="13"/>
  <c r="BH141" i="13"/>
  <c r="BG141" i="13"/>
  <c r="BF141" i="13"/>
  <c r="T141" i="13"/>
  <c r="R141" i="13"/>
  <c r="P141" i="13"/>
  <c r="BI136" i="13"/>
  <c r="BH136" i="13"/>
  <c r="BG136" i="13"/>
  <c r="BF136" i="13"/>
  <c r="T136" i="13"/>
  <c r="R136" i="13"/>
  <c r="P136" i="13"/>
  <c r="BI134" i="13"/>
  <c r="BH134" i="13"/>
  <c r="BG134" i="13"/>
  <c r="BF134" i="13"/>
  <c r="T134" i="13"/>
  <c r="R134" i="13"/>
  <c r="P134" i="13"/>
  <c r="BI131" i="13"/>
  <c r="BH131" i="13"/>
  <c r="BG131" i="13"/>
  <c r="BF131" i="13"/>
  <c r="T131" i="13"/>
  <c r="R131" i="13"/>
  <c r="P131" i="13"/>
  <c r="BI129" i="13"/>
  <c r="BH129" i="13"/>
  <c r="BG129" i="13"/>
  <c r="BF129" i="13"/>
  <c r="T129" i="13"/>
  <c r="R129" i="13"/>
  <c r="P129" i="13"/>
  <c r="BI127" i="13"/>
  <c r="BH127" i="13"/>
  <c r="BG127" i="13"/>
  <c r="BF127" i="13"/>
  <c r="T127" i="13"/>
  <c r="R127" i="13"/>
  <c r="P127" i="13"/>
  <c r="BI123" i="13"/>
  <c r="BH123" i="13"/>
  <c r="BG123" i="13"/>
  <c r="BF123" i="13"/>
  <c r="T123" i="13"/>
  <c r="R123" i="13"/>
  <c r="P123" i="13"/>
  <c r="BI121" i="13"/>
  <c r="BH121" i="13"/>
  <c r="BG121" i="13"/>
  <c r="BF121" i="13"/>
  <c r="T121" i="13"/>
  <c r="R121" i="13"/>
  <c r="P121" i="13"/>
  <c r="BI119" i="13"/>
  <c r="BH119" i="13"/>
  <c r="BG119" i="13"/>
  <c r="BF119" i="13"/>
  <c r="T119" i="13"/>
  <c r="R119" i="13"/>
  <c r="P119" i="13"/>
  <c r="BI116" i="13"/>
  <c r="BH116" i="13"/>
  <c r="BG116" i="13"/>
  <c r="BF116" i="13"/>
  <c r="T116" i="13"/>
  <c r="R116" i="13"/>
  <c r="P116" i="13"/>
  <c r="BI114" i="13"/>
  <c r="BH114" i="13"/>
  <c r="BG114" i="13"/>
  <c r="BF114" i="13"/>
  <c r="T114" i="13"/>
  <c r="R114" i="13"/>
  <c r="P114" i="13"/>
  <c r="BI111" i="13"/>
  <c r="BH111" i="13"/>
  <c r="BG111" i="13"/>
  <c r="BF111" i="13"/>
  <c r="T111" i="13"/>
  <c r="R111" i="13"/>
  <c r="P111" i="13"/>
  <c r="BI109" i="13"/>
  <c r="BH109" i="13"/>
  <c r="BG109" i="13"/>
  <c r="BF109" i="13"/>
  <c r="T109" i="13"/>
  <c r="R109" i="13"/>
  <c r="P109" i="13"/>
  <c r="BI102" i="13"/>
  <c r="BH102" i="13"/>
  <c r="BG102" i="13"/>
  <c r="BF102" i="13"/>
  <c r="T102" i="13"/>
  <c r="R102" i="13"/>
  <c r="P102" i="13"/>
  <c r="BI100" i="13"/>
  <c r="BH100" i="13"/>
  <c r="BG100" i="13"/>
  <c r="BF100" i="13"/>
  <c r="T100" i="13"/>
  <c r="R100" i="13"/>
  <c r="P100" i="13"/>
  <c r="BI98" i="13"/>
  <c r="BH98" i="13"/>
  <c r="BG98" i="13"/>
  <c r="BF98" i="13"/>
  <c r="T98" i="13"/>
  <c r="R98" i="13"/>
  <c r="P98" i="13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J87" i="13"/>
  <c r="F87" i="13"/>
  <c r="F85" i="13"/>
  <c r="E83" i="13"/>
  <c r="J54" i="13"/>
  <c r="F54" i="13"/>
  <c r="F52" i="13"/>
  <c r="E50" i="13"/>
  <c r="J24" i="13"/>
  <c r="E24" i="13"/>
  <c r="J88" i="13"/>
  <c r="J23" i="13"/>
  <c r="J18" i="13"/>
  <c r="E18" i="13"/>
  <c r="F55" i="13"/>
  <c r="J17" i="13"/>
  <c r="J12" i="13"/>
  <c r="J85" i="13"/>
  <c r="E7" i="13"/>
  <c r="E48" i="13" s="1"/>
  <c r="J37" i="12"/>
  <c r="J36" i="12"/>
  <c r="AY65" i="1"/>
  <c r="J35" i="12"/>
  <c r="AX65" i="1" s="1"/>
  <c r="BI229" i="12"/>
  <c r="BH229" i="12"/>
  <c r="BG229" i="12"/>
  <c r="BF229" i="12"/>
  <c r="T229" i="12"/>
  <c r="T228" i="12"/>
  <c r="R229" i="12"/>
  <c r="R228" i="12" s="1"/>
  <c r="P229" i="12"/>
  <c r="P228" i="12"/>
  <c r="BI227" i="12"/>
  <c r="BH227" i="12"/>
  <c r="BG227" i="12"/>
  <c r="BF227" i="12"/>
  <c r="T227" i="12"/>
  <c r="R227" i="12"/>
  <c r="P227" i="12"/>
  <c r="BI224" i="12"/>
  <c r="BH224" i="12"/>
  <c r="BG224" i="12"/>
  <c r="BF224" i="12"/>
  <c r="T224" i="12"/>
  <c r="R224" i="12"/>
  <c r="P224" i="12"/>
  <c r="BI222" i="12"/>
  <c r="BH222" i="12"/>
  <c r="BG222" i="12"/>
  <c r="BF222" i="12"/>
  <c r="T222" i="12"/>
  <c r="R222" i="12"/>
  <c r="P222" i="12"/>
  <c r="BI219" i="12"/>
  <c r="BH219" i="12"/>
  <c r="BG219" i="12"/>
  <c r="BF219" i="12"/>
  <c r="T219" i="12"/>
  <c r="R219" i="12"/>
  <c r="P219" i="12"/>
  <c r="BI217" i="12"/>
  <c r="BH217" i="12"/>
  <c r="BG217" i="12"/>
  <c r="BF217" i="12"/>
  <c r="T217" i="12"/>
  <c r="R217" i="12"/>
  <c r="P217" i="12"/>
  <c r="BI214" i="12"/>
  <c r="BH214" i="12"/>
  <c r="BG214" i="12"/>
  <c r="BF214" i="12"/>
  <c r="T214" i="12"/>
  <c r="T213" i="12" s="1"/>
  <c r="R214" i="12"/>
  <c r="R213" i="12"/>
  <c r="P214" i="12"/>
  <c r="P213" i="12" s="1"/>
  <c r="BI212" i="12"/>
  <c r="BH212" i="12"/>
  <c r="BG212" i="12"/>
  <c r="BF212" i="12"/>
  <c r="T212" i="12"/>
  <c r="R212" i="12"/>
  <c r="P212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9" i="12"/>
  <c r="BH209" i="12"/>
  <c r="BG209" i="12"/>
  <c r="BF209" i="12"/>
  <c r="T209" i="12"/>
  <c r="R209" i="12"/>
  <c r="P209" i="12"/>
  <c r="BI207" i="12"/>
  <c r="BH207" i="12"/>
  <c r="BG207" i="12"/>
  <c r="BF207" i="12"/>
  <c r="T207" i="12"/>
  <c r="R207" i="12"/>
  <c r="P207" i="12"/>
  <c r="BI206" i="12"/>
  <c r="BH206" i="12"/>
  <c r="BG206" i="12"/>
  <c r="BF206" i="12"/>
  <c r="T206" i="12"/>
  <c r="R206" i="12"/>
  <c r="P206" i="12"/>
  <c r="BI202" i="12"/>
  <c r="BH202" i="12"/>
  <c r="BG202" i="12"/>
  <c r="BF202" i="12"/>
  <c r="T202" i="12"/>
  <c r="R202" i="12"/>
  <c r="P202" i="12"/>
  <c r="BI199" i="12"/>
  <c r="BH199" i="12"/>
  <c r="BG199" i="12"/>
  <c r="BF199" i="12"/>
  <c r="T199" i="12"/>
  <c r="R199" i="12"/>
  <c r="P199" i="12"/>
  <c r="BI198" i="12"/>
  <c r="BH198" i="12"/>
  <c r="BG198" i="12"/>
  <c r="BF198" i="12"/>
  <c r="T198" i="12"/>
  <c r="R198" i="12"/>
  <c r="P198" i="12"/>
  <c r="BI196" i="12"/>
  <c r="BH196" i="12"/>
  <c r="BG196" i="12"/>
  <c r="BF196" i="12"/>
  <c r="T196" i="12"/>
  <c r="R196" i="12"/>
  <c r="P196" i="12"/>
  <c r="BI194" i="12"/>
  <c r="BH194" i="12"/>
  <c r="BG194" i="12"/>
  <c r="BF194" i="12"/>
  <c r="T194" i="12"/>
  <c r="R194" i="12"/>
  <c r="P194" i="12"/>
  <c r="BI190" i="12"/>
  <c r="BH190" i="12"/>
  <c r="BG190" i="12"/>
  <c r="BF190" i="12"/>
  <c r="T190" i="12"/>
  <c r="R190" i="12"/>
  <c r="P190" i="12"/>
  <c r="BI188" i="12"/>
  <c r="BH188" i="12"/>
  <c r="BG188" i="12"/>
  <c r="BF188" i="12"/>
  <c r="T188" i="12"/>
  <c r="R188" i="12"/>
  <c r="P188" i="12"/>
  <c r="BI186" i="12"/>
  <c r="BH186" i="12"/>
  <c r="BG186" i="12"/>
  <c r="BF186" i="12"/>
  <c r="T186" i="12"/>
  <c r="R186" i="12"/>
  <c r="P186" i="12"/>
  <c r="BI184" i="12"/>
  <c r="BH184" i="12"/>
  <c r="BG184" i="12"/>
  <c r="BF184" i="12"/>
  <c r="T184" i="12"/>
  <c r="R184" i="12"/>
  <c r="P184" i="12"/>
  <c r="BI182" i="12"/>
  <c r="BH182" i="12"/>
  <c r="BG182" i="12"/>
  <c r="BF182" i="12"/>
  <c r="T182" i="12"/>
  <c r="R182" i="12"/>
  <c r="P182" i="12"/>
  <c r="BI180" i="12"/>
  <c r="BH180" i="12"/>
  <c r="BG180" i="12"/>
  <c r="BF180" i="12"/>
  <c r="T180" i="12"/>
  <c r="R180" i="12"/>
  <c r="P180" i="12"/>
  <c r="BI178" i="12"/>
  <c r="BH178" i="12"/>
  <c r="BG178" i="12"/>
  <c r="BF178" i="12"/>
  <c r="T178" i="12"/>
  <c r="R178" i="12"/>
  <c r="P178" i="12"/>
  <c r="BI177" i="12"/>
  <c r="BH177" i="12"/>
  <c r="BG177" i="12"/>
  <c r="BF177" i="12"/>
  <c r="T177" i="12"/>
  <c r="R177" i="12"/>
  <c r="P177" i="12"/>
  <c r="BI174" i="12"/>
  <c r="BH174" i="12"/>
  <c r="BG174" i="12"/>
  <c r="BF174" i="12"/>
  <c r="T174" i="12"/>
  <c r="R174" i="12"/>
  <c r="P174" i="12"/>
  <c r="BI172" i="12"/>
  <c r="BH172" i="12"/>
  <c r="BG172" i="12"/>
  <c r="BF172" i="12"/>
  <c r="T172" i="12"/>
  <c r="R172" i="12"/>
  <c r="P172" i="12"/>
  <c r="BI170" i="12"/>
  <c r="BH170" i="12"/>
  <c r="BG170" i="12"/>
  <c r="BF170" i="12"/>
  <c r="T170" i="12"/>
  <c r="R170" i="12"/>
  <c r="P170" i="12"/>
  <c r="BI167" i="12"/>
  <c r="BH167" i="12"/>
  <c r="BG167" i="12"/>
  <c r="BF167" i="12"/>
  <c r="T167" i="12"/>
  <c r="R167" i="12"/>
  <c r="P167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59" i="12"/>
  <c r="BH159" i="12"/>
  <c r="BG159" i="12"/>
  <c r="BF159" i="12"/>
  <c r="T159" i="12"/>
  <c r="R159" i="12"/>
  <c r="P159" i="12"/>
  <c r="BI157" i="12"/>
  <c r="BH157" i="12"/>
  <c r="BG157" i="12"/>
  <c r="BF157" i="12"/>
  <c r="T157" i="12"/>
  <c r="R157" i="12"/>
  <c r="P157" i="12"/>
  <c r="BI155" i="12"/>
  <c r="BH155" i="12"/>
  <c r="BG155" i="12"/>
  <c r="BF155" i="12"/>
  <c r="T155" i="12"/>
  <c r="R155" i="12"/>
  <c r="P155" i="12"/>
  <c r="BI153" i="12"/>
  <c r="BH153" i="12"/>
  <c r="BG153" i="12"/>
  <c r="BF153" i="12"/>
  <c r="T153" i="12"/>
  <c r="R153" i="12"/>
  <c r="P153" i="12"/>
  <c r="BI150" i="12"/>
  <c r="BH150" i="12"/>
  <c r="BG150" i="12"/>
  <c r="BF150" i="12"/>
  <c r="T150" i="12"/>
  <c r="R150" i="12"/>
  <c r="P150" i="12"/>
  <c r="BI148" i="12"/>
  <c r="BH148" i="12"/>
  <c r="BG148" i="12"/>
  <c r="BF148" i="12"/>
  <c r="T148" i="12"/>
  <c r="R148" i="12"/>
  <c r="P148" i="12"/>
  <c r="BI147" i="12"/>
  <c r="BH147" i="12"/>
  <c r="BG147" i="12"/>
  <c r="BF147" i="12"/>
  <c r="T147" i="12"/>
  <c r="R147" i="12"/>
  <c r="P147" i="12"/>
  <c r="BI142" i="12"/>
  <c r="BH142" i="12"/>
  <c r="BG142" i="12"/>
  <c r="BF142" i="12"/>
  <c r="T142" i="12"/>
  <c r="R142" i="12"/>
  <c r="P142" i="12"/>
  <c r="BI137" i="12"/>
  <c r="BH137" i="12"/>
  <c r="BG137" i="12"/>
  <c r="BF137" i="12"/>
  <c r="T137" i="12"/>
  <c r="R137" i="12"/>
  <c r="P137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BI130" i="12"/>
  <c r="BH130" i="12"/>
  <c r="BG130" i="12"/>
  <c r="BF130" i="12"/>
  <c r="T130" i="12"/>
  <c r="R130" i="12"/>
  <c r="P130" i="12"/>
  <c r="BI128" i="12"/>
  <c r="BH128" i="12"/>
  <c r="BG128" i="12"/>
  <c r="BF128" i="12"/>
  <c r="T128" i="12"/>
  <c r="R128" i="12"/>
  <c r="P128" i="12"/>
  <c r="BI124" i="12"/>
  <c r="BH124" i="12"/>
  <c r="BG124" i="12"/>
  <c r="BF124" i="12"/>
  <c r="T124" i="12"/>
  <c r="R124" i="12"/>
  <c r="P124" i="12"/>
  <c r="BI122" i="12"/>
  <c r="BH122" i="12"/>
  <c r="BG122" i="12"/>
  <c r="BF122" i="12"/>
  <c r="T122" i="12"/>
  <c r="R122" i="12"/>
  <c r="P122" i="12"/>
  <c r="BI120" i="12"/>
  <c r="BH120" i="12"/>
  <c r="BG120" i="12"/>
  <c r="BF120" i="12"/>
  <c r="T120" i="12"/>
  <c r="R120" i="12"/>
  <c r="P120" i="12"/>
  <c r="BI117" i="12"/>
  <c r="BH117" i="12"/>
  <c r="BG117" i="12"/>
  <c r="BF117" i="12"/>
  <c r="T117" i="12"/>
  <c r="R117" i="12"/>
  <c r="P117" i="12"/>
  <c r="BI115" i="12"/>
  <c r="BH115" i="12"/>
  <c r="BG115" i="12"/>
  <c r="BF115" i="12"/>
  <c r="T115" i="12"/>
  <c r="R115" i="12"/>
  <c r="P115" i="12"/>
  <c r="BI113" i="12"/>
  <c r="BH113" i="12"/>
  <c r="BG113" i="12"/>
  <c r="BF113" i="12"/>
  <c r="T113" i="12"/>
  <c r="R113" i="12"/>
  <c r="P113" i="12"/>
  <c r="BI109" i="12"/>
  <c r="BH109" i="12"/>
  <c r="BG109" i="12"/>
  <c r="BF109" i="12"/>
  <c r="T109" i="12"/>
  <c r="R109" i="12"/>
  <c r="P109" i="12"/>
  <c r="BI107" i="12"/>
  <c r="BH107" i="12"/>
  <c r="BG107" i="12"/>
  <c r="BF107" i="12"/>
  <c r="T107" i="12"/>
  <c r="R107" i="12"/>
  <c r="P107" i="12"/>
  <c r="BI100" i="12"/>
  <c r="BH100" i="12"/>
  <c r="BG100" i="12"/>
  <c r="BF100" i="12"/>
  <c r="T100" i="12"/>
  <c r="R100" i="12"/>
  <c r="P100" i="12"/>
  <c r="BI98" i="12"/>
  <c r="BH98" i="12"/>
  <c r="BG98" i="12"/>
  <c r="BF98" i="12"/>
  <c r="T98" i="12"/>
  <c r="R98" i="12"/>
  <c r="P98" i="12"/>
  <c r="BI96" i="12"/>
  <c r="BH96" i="12"/>
  <c r="BG96" i="12"/>
  <c r="BF96" i="12"/>
  <c r="T96" i="12"/>
  <c r="R96" i="12"/>
  <c r="P96" i="12"/>
  <c r="BI94" i="12"/>
  <c r="BH94" i="12"/>
  <c r="BG94" i="12"/>
  <c r="BF94" i="12"/>
  <c r="T94" i="12"/>
  <c r="R94" i="12"/>
  <c r="P94" i="12"/>
  <c r="BI92" i="12"/>
  <c r="BH92" i="12"/>
  <c r="BG92" i="12"/>
  <c r="BF92" i="12"/>
  <c r="T92" i="12"/>
  <c r="R92" i="12"/>
  <c r="P92" i="12"/>
  <c r="J85" i="12"/>
  <c r="F85" i="12"/>
  <c r="F83" i="12"/>
  <c r="E81" i="12"/>
  <c r="J54" i="12"/>
  <c r="F54" i="12"/>
  <c r="F52" i="12"/>
  <c r="E50" i="12"/>
  <c r="J24" i="12"/>
  <c r="E24" i="12"/>
  <c r="J86" i="12" s="1"/>
  <c r="J23" i="12"/>
  <c r="J18" i="12"/>
  <c r="E18" i="12"/>
  <c r="F55" i="12" s="1"/>
  <c r="J17" i="12"/>
  <c r="J12" i="12"/>
  <c r="J52" i="12"/>
  <c r="E7" i="12"/>
  <c r="E48" i="12" s="1"/>
  <c r="J37" i="11"/>
  <c r="J36" i="11"/>
  <c r="AY64" i="1"/>
  <c r="J35" i="11"/>
  <c r="AX64" i="1"/>
  <c r="BI243" i="11"/>
  <c r="BH243" i="11"/>
  <c r="BG243" i="11"/>
  <c r="BF243" i="11"/>
  <c r="T243" i="11"/>
  <c r="R243" i="11"/>
  <c r="P243" i="11"/>
  <c r="BI242" i="11"/>
  <c r="BH242" i="11"/>
  <c r="BG242" i="11"/>
  <c r="BF242" i="11"/>
  <c r="T242" i="11"/>
  <c r="R242" i="11"/>
  <c r="P242" i="11"/>
  <c r="BI241" i="11"/>
  <c r="BH241" i="11"/>
  <c r="BG241" i="11"/>
  <c r="BF241" i="11"/>
  <c r="T241" i="11"/>
  <c r="R241" i="11"/>
  <c r="P241" i="11"/>
  <c r="BI239" i="11"/>
  <c r="BH239" i="11"/>
  <c r="BG239" i="11"/>
  <c r="BF239" i="11"/>
  <c r="T239" i="11"/>
  <c r="R239" i="11"/>
  <c r="P239" i="11"/>
  <c r="BI234" i="11"/>
  <c r="BH234" i="11"/>
  <c r="BG234" i="11"/>
  <c r="BF234" i="11"/>
  <c r="T234" i="11"/>
  <c r="T233" i="11"/>
  <c r="R234" i="11"/>
  <c r="R233" i="11"/>
  <c r="P234" i="11"/>
  <c r="P233" i="11"/>
  <c r="BI232" i="11"/>
  <c r="BH232" i="11"/>
  <c r="BG232" i="11"/>
  <c r="BF232" i="11"/>
  <c r="T232" i="11"/>
  <c r="R232" i="11"/>
  <c r="P232" i="11"/>
  <c r="BI229" i="11"/>
  <c r="BH229" i="11"/>
  <c r="BG229" i="11"/>
  <c r="BF229" i="11"/>
  <c r="T229" i="11"/>
  <c r="R229" i="11"/>
  <c r="P229" i="11"/>
  <c r="BI227" i="11"/>
  <c r="BH227" i="11"/>
  <c r="BG227" i="11"/>
  <c r="BF227" i="11"/>
  <c r="T227" i="11"/>
  <c r="R227" i="11"/>
  <c r="P227" i="11"/>
  <c r="BI224" i="11"/>
  <c r="BH224" i="11"/>
  <c r="BG224" i="11"/>
  <c r="BF224" i="11"/>
  <c r="T224" i="11"/>
  <c r="R224" i="11"/>
  <c r="P224" i="11"/>
  <c r="BI222" i="11"/>
  <c r="BH222" i="11"/>
  <c r="BG222" i="11"/>
  <c r="BF222" i="11"/>
  <c r="T222" i="11"/>
  <c r="R222" i="11"/>
  <c r="P222" i="11"/>
  <c r="BI219" i="11"/>
  <c r="BH219" i="11"/>
  <c r="BG219" i="11"/>
  <c r="BF219" i="11"/>
  <c r="T219" i="11"/>
  <c r="T218" i="11" s="1"/>
  <c r="R219" i="11"/>
  <c r="R218" i="11"/>
  <c r="P219" i="11"/>
  <c r="P218" i="11" s="1"/>
  <c r="BI217" i="11"/>
  <c r="BH217" i="11"/>
  <c r="BG217" i="11"/>
  <c r="BF217" i="11"/>
  <c r="T217" i="11"/>
  <c r="R217" i="11"/>
  <c r="P217" i="11"/>
  <c r="BI216" i="11"/>
  <c r="BH216" i="11"/>
  <c r="BG216" i="11"/>
  <c r="BF216" i="11"/>
  <c r="T216" i="11"/>
  <c r="R216" i="11"/>
  <c r="P216" i="11"/>
  <c r="BI215" i="11"/>
  <c r="BH215" i="11"/>
  <c r="BG215" i="11"/>
  <c r="BF215" i="11"/>
  <c r="T215" i="11"/>
  <c r="R215" i="11"/>
  <c r="P215" i="11"/>
  <c r="BI214" i="11"/>
  <c r="BH214" i="11"/>
  <c r="BG214" i="11"/>
  <c r="BF214" i="11"/>
  <c r="T214" i="11"/>
  <c r="R214" i="11"/>
  <c r="P214" i="11"/>
  <c r="BI212" i="11"/>
  <c r="BH212" i="11"/>
  <c r="BG212" i="11"/>
  <c r="BF212" i="11"/>
  <c r="T212" i="11"/>
  <c r="R212" i="11"/>
  <c r="P212" i="11"/>
  <c r="BI211" i="11"/>
  <c r="BH211" i="11"/>
  <c r="BG211" i="11"/>
  <c r="BF211" i="11"/>
  <c r="T211" i="11"/>
  <c r="R211" i="11"/>
  <c r="P211" i="11"/>
  <c r="BI207" i="11"/>
  <c r="BH207" i="11"/>
  <c r="BG207" i="11"/>
  <c r="BF207" i="11"/>
  <c r="T207" i="11"/>
  <c r="R207" i="11"/>
  <c r="P207" i="11"/>
  <c r="BI206" i="11"/>
  <c r="BH206" i="11"/>
  <c r="BG206" i="11"/>
  <c r="BF206" i="11"/>
  <c r="T206" i="11"/>
  <c r="R206" i="11"/>
  <c r="P206" i="11"/>
  <c r="BI203" i="11"/>
  <c r="BH203" i="11"/>
  <c r="BG203" i="11"/>
  <c r="BF203" i="11"/>
  <c r="T203" i="11"/>
  <c r="R203" i="11"/>
  <c r="P203" i="11"/>
  <c r="BI202" i="11"/>
  <c r="BH202" i="11"/>
  <c r="BG202" i="11"/>
  <c r="BF202" i="11"/>
  <c r="T202" i="11"/>
  <c r="R202" i="11"/>
  <c r="P202" i="11"/>
  <c r="BI200" i="11"/>
  <c r="BH200" i="11"/>
  <c r="BG200" i="11"/>
  <c r="BF200" i="11"/>
  <c r="T200" i="11"/>
  <c r="R200" i="11"/>
  <c r="P200" i="11"/>
  <c r="BI198" i="11"/>
  <c r="BH198" i="11"/>
  <c r="BG198" i="11"/>
  <c r="BF198" i="11"/>
  <c r="T198" i="11"/>
  <c r="R198" i="11"/>
  <c r="P198" i="11"/>
  <c r="BI194" i="11"/>
  <c r="BH194" i="11"/>
  <c r="BG194" i="11"/>
  <c r="BF194" i="11"/>
  <c r="T194" i="11"/>
  <c r="R194" i="11"/>
  <c r="P194" i="11"/>
  <c r="BI192" i="11"/>
  <c r="BH192" i="11"/>
  <c r="BG192" i="11"/>
  <c r="BF192" i="11"/>
  <c r="T192" i="11"/>
  <c r="R192" i="11"/>
  <c r="P192" i="11"/>
  <c r="BI190" i="11"/>
  <c r="BH190" i="11"/>
  <c r="BG190" i="11"/>
  <c r="BF190" i="11"/>
  <c r="T190" i="11"/>
  <c r="R190" i="11"/>
  <c r="P190" i="11"/>
  <c r="BI188" i="11"/>
  <c r="BH188" i="11"/>
  <c r="BG188" i="11"/>
  <c r="BF188" i="11"/>
  <c r="T188" i="11"/>
  <c r="R188" i="11"/>
  <c r="P188" i="11"/>
  <c r="BI186" i="11"/>
  <c r="BH186" i="11"/>
  <c r="BG186" i="11"/>
  <c r="BF186" i="11"/>
  <c r="T186" i="11"/>
  <c r="R186" i="11"/>
  <c r="P186" i="11"/>
  <c r="BI184" i="11"/>
  <c r="BH184" i="11"/>
  <c r="BG184" i="11"/>
  <c r="BF184" i="11"/>
  <c r="T184" i="11"/>
  <c r="R184" i="11"/>
  <c r="P184" i="11"/>
  <c r="BI182" i="11"/>
  <c r="BH182" i="11"/>
  <c r="BG182" i="11"/>
  <c r="BF182" i="11"/>
  <c r="T182" i="11"/>
  <c r="R182" i="11"/>
  <c r="P182" i="11"/>
  <c r="BI181" i="11"/>
  <c r="BH181" i="11"/>
  <c r="BG181" i="11"/>
  <c r="BF181" i="11"/>
  <c r="T181" i="11"/>
  <c r="R181" i="11"/>
  <c r="P181" i="11"/>
  <c r="BI180" i="11"/>
  <c r="BH180" i="11"/>
  <c r="BG180" i="11"/>
  <c r="BF180" i="11"/>
  <c r="T180" i="11"/>
  <c r="R180" i="11"/>
  <c r="P180" i="11"/>
  <c r="BI179" i="11"/>
  <c r="BH179" i="11"/>
  <c r="BG179" i="11"/>
  <c r="BF179" i="11"/>
  <c r="T179" i="11"/>
  <c r="R179" i="11"/>
  <c r="P179" i="11"/>
  <c r="BI176" i="11"/>
  <c r="BH176" i="11"/>
  <c r="BG176" i="11"/>
  <c r="BF176" i="11"/>
  <c r="T176" i="11"/>
  <c r="R176" i="11"/>
  <c r="P176" i="11"/>
  <c r="BI174" i="11"/>
  <c r="BH174" i="11"/>
  <c r="BG174" i="11"/>
  <c r="BF174" i="11"/>
  <c r="T174" i="11"/>
  <c r="R174" i="11"/>
  <c r="P174" i="11"/>
  <c r="BI172" i="11"/>
  <c r="BH172" i="11"/>
  <c r="BG172" i="11"/>
  <c r="BF172" i="11"/>
  <c r="T172" i="11"/>
  <c r="R172" i="11"/>
  <c r="P172" i="11"/>
  <c r="BI169" i="11"/>
  <c r="BH169" i="11"/>
  <c r="BG169" i="11"/>
  <c r="BF169" i="11"/>
  <c r="T169" i="11"/>
  <c r="R169" i="11"/>
  <c r="P169" i="11"/>
  <c r="BI167" i="11"/>
  <c r="BH167" i="11"/>
  <c r="BG167" i="11"/>
  <c r="BF167" i="11"/>
  <c r="T167" i="11"/>
  <c r="R167" i="11"/>
  <c r="P167" i="11"/>
  <c r="BI163" i="11"/>
  <c r="BH163" i="11"/>
  <c r="BG163" i="11"/>
  <c r="BF163" i="11"/>
  <c r="T163" i="11"/>
  <c r="R163" i="11"/>
  <c r="P163" i="11"/>
  <c r="BI161" i="11"/>
  <c r="BH161" i="11"/>
  <c r="BG161" i="11"/>
  <c r="BF161" i="11"/>
  <c r="T161" i="11"/>
  <c r="R161" i="11"/>
  <c r="P161" i="11"/>
  <c r="BI159" i="11"/>
  <c r="BH159" i="11"/>
  <c r="BG159" i="11"/>
  <c r="BF159" i="11"/>
  <c r="T159" i="11"/>
  <c r="R159" i="11"/>
  <c r="P159" i="11"/>
  <c r="BI157" i="11"/>
  <c r="BH157" i="11"/>
  <c r="BG157" i="11"/>
  <c r="BF157" i="11"/>
  <c r="T157" i="11"/>
  <c r="R157" i="11"/>
  <c r="P157" i="11"/>
  <c r="BI155" i="11"/>
  <c r="BH155" i="11"/>
  <c r="BG155" i="11"/>
  <c r="BF155" i="11"/>
  <c r="T155" i="11"/>
  <c r="R155" i="11"/>
  <c r="P155" i="11"/>
  <c r="BI152" i="11"/>
  <c r="BH152" i="11"/>
  <c r="BG152" i="11"/>
  <c r="BF152" i="11"/>
  <c r="T152" i="11"/>
  <c r="R152" i="11"/>
  <c r="P152" i="11"/>
  <c r="BI150" i="11"/>
  <c r="BH150" i="11"/>
  <c r="BG150" i="11"/>
  <c r="BF150" i="11"/>
  <c r="T150" i="11"/>
  <c r="R150" i="11"/>
  <c r="P150" i="11"/>
  <c r="BI149" i="11"/>
  <c r="BH149" i="11"/>
  <c r="BG149" i="11"/>
  <c r="BF149" i="11"/>
  <c r="T149" i="11"/>
  <c r="R149" i="11"/>
  <c r="P149" i="11"/>
  <c r="BI144" i="11"/>
  <c r="BH144" i="11"/>
  <c r="BG144" i="11"/>
  <c r="BF144" i="11"/>
  <c r="T144" i="11"/>
  <c r="R144" i="11"/>
  <c r="P144" i="11"/>
  <c r="BI139" i="11"/>
  <c r="BH139" i="11"/>
  <c r="BG139" i="11"/>
  <c r="BF139" i="11"/>
  <c r="T139" i="11"/>
  <c r="R139" i="11"/>
  <c r="P139" i="11"/>
  <c r="BI137" i="11"/>
  <c r="BH137" i="11"/>
  <c r="BG137" i="11"/>
  <c r="BF137" i="11"/>
  <c r="T137" i="11"/>
  <c r="R137" i="11"/>
  <c r="P137" i="11"/>
  <c r="BI134" i="11"/>
  <c r="BH134" i="11"/>
  <c r="BG134" i="11"/>
  <c r="BF134" i="11"/>
  <c r="T134" i="11"/>
  <c r="R134" i="11"/>
  <c r="P134" i="11"/>
  <c r="BI132" i="11"/>
  <c r="BH132" i="11"/>
  <c r="BG132" i="11"/>
  <c r="BF132" i="11"/>
  <c r="T132" i="11"/>
  <c r="R132" i="11"/>
  <c r="P132" i="11"/>
  <c r="BI130" i="11"/>
  <c r="BH130" i="11"/>
  <c r="BG130" i="11"/>
  <c r="BF130" i="11"/>
  <c r="T130" i="11"/>
  <c r="R130" i="11"/>
  <c r="P130" i="11"/>
  <c r="BI126" i="11"/>
  <c r="BH126" i="11"/>
  <c r="BG126" i="11"/>
  <c r="BF126" i="11"/>
  <c r="T126" i="11"/>
  <c r="R126" i="11"/>
  <c r="P126" i="11"/>
  <c r="BI124" i="11"/>
  <c r="BH124" i="11"/>
  <c r="BG124" i="11"/>
  <c r="BF124" i="11"/>
  <c r="T124" i="11"/>
  <c r="R124" i="11"/>
  <c r="P124" i="11"/>
  <c r="BI122" i="11"/>
  <c r="BH122" i="11"/>
  <c r="BG122" i="11"/>
  <c r="BF122" i="11"/>
  <c r="T122" i="11"/>
  <c r="R122" i="11"/>
  <c r="P122" i="11"/>
  <c r="BI119" i="11"/>
  <c r="BH119" i="11"/>
  <c r="BG119" i="11"/>
  <c r="BF119" i="11"/>
  <c r="T119" i="11"/>
  <c r="R119" i="11"/>
  <c r="P119" i="11"/>
  <c r="BI117" i="11"/>
  <c r="BH117" i="11"/>
  <c r="BG117" i="11"/>
  <c r="BF117" i="11"/>
  <c r="T117" i="11"/>
  <c r="R117" i="11"/>
  <c r="P117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09" i="11"/>
  <c r="BH109" i="11"/>
  <c r="BG109" i="11"/>
  <c r="BF109" i="11"/>
  <c r="T109" i="11"/>
  <c r="R109" i="11"/>
  <c r="P109" i="11"/>
  <c r="BI102" i="11"/>
  <c r="BH102" i="11"/>
  <c r="BG102" i="11"/>
  <c r="BF102" i="11"/>
  <c r="T102" i="11"/>
  <c r="R102" i="11"/>
  <c r="P102" i="11"/>
  <c r="BI100" i="11"/>
  <c r="BH100" i="11"/>
  <c r="BG100" i="11"/>
  <c r="BF100" i="11"/>
  <c r="T100" i="11"/>
  <c r="R100" i="11"/>
  <c r="P100" i="11"/>
  <c r="BI98" i="11"/>
  <c r="BH98" i="11"/>
  <c r="BG98" i="11"/>
  <c r="BF98" i="11"/>
  <c r="T98" i="11"/>
  <c r="R98" i="11"/>
  <c r="P98" i="11"/>
  <c r="BI96" i="11"/>
  <c r="BH96" i="11"/>
  <c r="BG96" i="11"/>
  <c r="BF96" i="11"/>
  <c r="T96" i="11"/>
  <c r="R96" i="11"/>
  <c r="P96" i="11"/>
  <c r="BI94" i="11"/>
  <c r="BH94" i="11"/>
  <c r="BG94" i="11"/>
  <c r="BF94" i="11"/>
  <c r="T94" i="11"/>
  <c r="R94" i="11"/>
  <c r="P94" i="11"/>
  <c r="J87" i="11"/>
  <c r="F87" i="11"/>
  <c r="F85" i="11"/>
  <c r="E83" i="11"/>
  <c r="J54" i="11"/>
  <c r="F54" i="11"/>
  <c r="F52" i="11"/>
  <c r="E50" i="11"/>
  <c r="J24" i="11"/>
  <c r="E24" i="11"/>
  <c r="J88" i="11" s="1"/>
  <c r="J23" i="11"/>
  <c r="J18" i="11"/>
  <c r="E18" i="11"/>
  <c r="F55" i="11" s="1"/>
  <c r="J17" i="11"/>
  <c r="J12" i="11"/>
  <c r="J85" i="11" s="1"/>
  <c r="E7" i="11"/>
  <c r="E48" i="11"/>
  <c r="J37" i="10"/>
  <c r="J36" i="10"/>
  <c r="AY63" i="1"/>
  <c r="J35" i="10"/>
  <c r="AX63" i="1" s="1"/>
  <c r="BI116" i="10"/>
  <c r="BH116" i="10"/>
  <c r="BG116" i="10"/>
  <c r="BF116" i="10"/>
  <c r="T116" i="10"/>
  <c r="T115" i="10"/>
  <c r="R116" i="10"/>
  <c r="R115" i="10" s="1"/>
  <c r="P116" i="10"/>
  <c r="P115" i="10"/>
  <c r="BI114" i="10"/>
  <c r="BH114" i="10"/>
  <c r="BG114" i="10"/>
  <c r="BF114" i="10"/>
  <c r="T114" i="10"/>
  <c r="R114" i="10"/>
  <c r="P114" i="10"/>
  <c r="BI111" i="10"/>
  <c r="BH111" i="10"/>
  <c r="BG111" i="10"/>
  <c r="BF111" i="10"/>
  <c r="T111" i="10"/>
  <c r="R111" i="10"/>
  <c r="P111" i="10"/>
  <c r="BI109" i="10"/>
  <c r="BH109" i="10"/>
  <c r="BG109" i="10"/>
  <c r="BF109" i="10"/>
  <c r="T109" i="10"/>
  <c r="R109" i="10"/>
  <c r="P109" i="10"/>
  <c r="BI106" i="10"/>
  <c r="BH106" i="10"/>
  <c r="BG106" i="10"/>
  <c r="BF106" i="10"/>
  <c r="T106" i="10"/>
  <c r="R106" i="10"/>
  <c r="P106" i="10"/>
  <c r="BI104" i="10"/>
  <c r="BH104" i="10"/>
  <c r="BG104" i="10"/>
  <c r="BF104" i="10"/>
  <c r="T104" i="10"/>
  <c r="R104" i="10"/>
  <c r="P104" i="10"/>
  <c r="BI101" i="10"/>
  <c r="BH101" i="10"/>
  <c r="BG101" i="10"/>
  <c r="BF101" i="10"/>
  <c r="T101" i="10"/>
  <c r="T100" i="10"/>
  <c r="R101" i="10"/>
  <c r="R100" i="10" s="1"/>
  <c r="P101" i="10"/>
  <c r="P100" i="10"/>
  <c r="BI98" i="10"/>
  <c r="BH98" i="10"/>
  <c r="BG98" i="10"/>
  <c r="BF98" i="10"/>
  <c r="T98" i="10"/>
  <c r="R98" i="10"/>
  <c r="P98" i="10"/>
  <c r="BI97" i="10"/>
  <c r="BH97" i="10"/>
  <c r="BG97" i="10"/>
  <c r="BF97" i="10"/>
  <c r="T97" i="10"/>
  <c r="R97" i="10"/>
  <c r="P97" i="10"/>
  <c r="BI93" i="10"/>
  <c r="BH93" i="10"/>
  <c r="BG93" i="10"/>
  <c r="BF93" i="10"/>
  <c r="T93" i="10"/>
  <c r="R93" i="10"/>
  <c r="P93" i="10"/>
  <c r="BI92" i="10"/>
  <c r="BH92" i="10"/>
  <c r="BG92" i="10"/>
  <c r="BF92" i="10"/>
  <c r="T92" i="10"/>
  <c r="R92" i="10"/>
  <c r="P92" i="10"/>
  <c r="BI90" i="10"/>
  <c r="BH90" i="10"/>
  <c r="BG90" i="10"/>
  <c r="BF90" i="10"/>
  <c r="T90" i="10"/>
  <c r="R90" i="10"/>
  <c r="P90" i="10"/>
  <c r="BI89" i="10"/>
  <c r="BH89" i="10"/>
  <c r="BG89" i="10"/>
  <c r="BF89" i="10"/>
  <c r="T89" i="10"/>
  <c r="R89" i="10"/>
  <c r="P89" i="10"/>
  <c r="J82" i="10"/>
  <c r="F82" i="10"/>
  <c r="F80" i="10"/>
  <c r="E78" i="10"/>
  <c r="J54" i="10"/>
  <c r="F54" i="10"/>
  <c r="F52" i="10"/>
  <c r="E50" i="10"/>
  <c r="J24" i="10"/>
  <c r="E24" i="10"/>
  <c r="J83" i="10" s="1"/>
  <c r="J23" i="10"/>
  <c r="J18" i="10"/>
  <c r="E18" i="10"/>
  <c r="F83" i="10" s="1"/>
  <c r="J17" i="10"/>
  <c r="J12" i="10"/>
  <c r="J80" i="10"/>
  <c r="E7" i="10"/>
  <c r="E48" i="10" s="1"/>
  <c r="J37" i="9"/>
  <c r="J36" i="9"/>
  <c r="AY62" i="1"/>
  <c r="J35" i="9"/>
  <c r="AX62" i="1"/>
  <c r="BI116" i="9"/>
  <c r="BH116" i="9"/>
  <c r="BG116" i="9"/>
  <c r="BF116" i="9"/>
  <c r="T116" i="9"/>
  <c r="T115" i="9"/>
  <c r="R116" i="9"/>
  <c r="R115" i="9"/>
  <c r="P116" i="9"/>
  <c r="P115" i="9"/>
  <c r="BI114" i="9"/>
  <c r="BH114" i="9"/>
  <c r="BG114" i="9"/>
  <c r="BF114" i="9"/>
  <c r="T114" i="9"/>
  <c r="R114" i="9"/>
  <c r="P114" i="9"/>
  <c r="BI111" i="9"/>
  <c r="BH111" i="9"/>
  <c r="BG111" i="9"/>
  <c r="BF111" i="9"/>
  <c r="T111" i="9"/>
  <c r="R111" i="9"/>
  <c r="P111" i="9"/>
  <c r="BI109" i="9"/>
  <c r="BH109" i="9"/>
  <c r="BG109" i="9"/>
  <c r="BF109" i="9"/>
  <c r="T109" i="9"/>
  <c r="R109" i="9"/>
  <c r="P109" i="9"/>
  <c r="BI106" i="9"/>
  <c r="BH106" i="9"/>
  <c r="BG106" i="9"/>
  <c r="BF106" i="9"/>
  <c r="T106" i="9"/>
  <c r="R106" i="9"/>
  <c r="P106" i="9"/>
  <c r="BI104" i="9"/>
  <c r="BH104" i="9"/>
  <c r="BG104" i="9"/>
  <c r="BF104" i="9"/>
  <c r="T104" i="9"/>
  <c r="R104" i="9"/>
  <c r="P104" i="9"/>
  <c r="BI101" i="9"/>
  <c r="BH101" i="9"/>
  <c r="BG101" i="9"/>
  <c r="BF101" i="9"/>
  <c r="T101" i="9"/>
  <c r="T100" i="9" s="1"/>
  <c r="R101" i="9"/>
  <c r="R100" i="9"/>
  <c r="P101" i="9"/>
  <c r="P100" i="9" s="1"/>
  <c r="BI98" i="9"/>
  <c r="BH98" i="9"/>
  <c r="BG98" i="9"/>
  <c r="BF98" i="9"/>
  <c r="T98" i="9"/>
  <c r="R98" i="9"/>
  <c r="P98" i="9"/>
  <c r="BI97" i="9"/>
  <c r="BH97" i="9"/>
  <c r="BG97" i="9"/>
  <c r="BF97" i="9"/>
  <c r="T97" i="9"/>
  <c r="R97" i="9"/>
  <c r="P97" i="9"/>
  <c r="BI93" i="9"/>
  <c r="BH93" i="9"/>
  <c r="BG93" i="9"/>
  <c r="BF93" i="9"/>
  <c r="T93" i="9"/>
  <c r="R93" i="9"/>
  <c r="P93" i="9"/>
  <c r="BI92" i="9"/>
  <c r="BH92" i="9"/>
  <c r="BG92" i="9"/>
  <c r="BF92" i="9"/>
  <c r="T92" i="9"/>
  <c r="R92" i="9"/>
  <c r="P92" i="9"/>
  <c r="BI90" i="9"/>
  <c r="BH90" i="9"/>
  <c r="BG90" i="9"/>
  <c r="BF90" i="9"/>
  <c r="T90" i="9"/>
  <c r="R90" i="9"/>
  <c r="P90" i="9"/>
  <c r="BI89" i="9"/>
  <c r="BH89" i="9"/>
  <c r="BG89" i="9"/>
  <c r="BF89" i="9"/>
  <c r="T89" i="9"/>
  <c r="R89" i="9"/>
  <c r="P89" i="9"/>
  <c r="J82" i="9"/>
  <c r="F82" i="9"/>
  <c r="F80" i="9"/>
  <c r="E78" i="9"/>
  <c r="J54" i="9"/>
  <c r="F54" i="9"/>
  <c r="F52" i="9"/>
  <c r="E50" i="9"/>
  <c r="J24" i="9"/>
  <c r="E24" i="9"/>
  <c r="J83" i="9"/>
  <c r="J23" i="9"/>
  <c r="J18" i="9"/>
  <c r="E18" i="9"/>
  <c r="F83" i="9"/>
  <c r="J17" i="9"/>
  <c r="J12" i="9"/>
  <c r="J80" i="9" s="1"/>
  <c r="E7" i="9"/>
  <c r="E76" i="9"/>
  <c r="J37" i="8"/>
  <c r="J36" i="8"/>
  <c r="AY61" i="1"/>
  <c r="J35" i="8"/>
  <c r="AX61" i="1" s="1"/>
  <c r="BI116" i="8"/>
  <c r="BH116" i="8"/>
  <c r="BG116" i="8"/>
  <c r="BF116" i="8"/>
  <c r="T116" i="8"/>
  <c r="T115" i="8"/>
  <c r="R116" i="8"/>
  <c r="R115" i="8" s="1"/>
  <c r="P116" i="8"/>
  <c r="P115" i="8"/>
  <c r="BI114" i="8"/>
  <c r="BH114" i="8"/>
  <c r="BG114" i="8"/>
  <c r="BF114" i="8"/>
  <c r="T114" i="8"/>
  <c r="R114" i="8"/>
  <c r="P114" i="8"/>
  <c r="BI111" i="8"/>
  <c r="BH111" i="8"/>
  <c r="BG111" i="8"/>
  <c r="BF111" i="8"/>
  <c r="T111" i="8"/>
  <c r="R111" i="8"/>
  <c r="P111" i="8"/>
  <c r="BI109" i="8"/>
  <c r="BH109" i="8"/>
  <c r="BG109" i="8"/>
  <c r="BF109" i="8"/>
  <c r="T109" i="8"/>
  <c r="R109" i="8"/>
  <c r="P109" i="8"/>
  <c r="BI106" i="8"/>
  <c r="BH106" i="8"/>
  <c r="BG106" i="8"/>
  <c r="BF106" i="8"/>
  <c r="T106" i="8"/>
  <c r="R106" i="8"/>
  <c r="P106" i="8"/>
  <c r="BI104" i="8"/>
  <c r="BH104" i="8"/>
  <c r="BG104" i="8"/>
  <c r="BF104" i="8"/>
  <c r="T104" i="8"/>
  <c r="R104" i="8"/>
  <c r="P104" i="8"/>
  <c r="BI101" i="8"/>
  <c r="BH101" i="8"/>
  <c r="BG101" i="8"/>
  <c r="BF101" i="8"/>
  <c r="T101" i="8"/>
  <c r="T100" i="8"/>
  <c r="R101" i="8"/>
  <c r="R100" i="8" s="1"/>
  <c r="P101" i="8"/>
  <c r="P100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BI90" i="8"/>
  <c r="BH90" i="8"/>
  <c r="BG90" i="8"/>
  <c r="BF90" i="8"/>
  <c r="T90" i="8"/>
  <c r="R90" i="8"/>
  <c r="P90" i="8"/>
  <c r="BI89" i="8"/>
  <c r="BH89" i="8"/>
  <c r="BG89" i="8"/>
  <c r="BF89" i="8"/>
  <c r="T89" i="8"/>
  <c r="R89" i="8"/>
  <c r="P89" i="8"/>
  <c r="J82" i="8"/>
  <c r="F82" i="8"/>
  <c r="F80" i="8"/>
  <c r="E78" i="8"/>
  <c r="J54" i="8"/>
  <c r="F54" i="8"/>
  <c r="F52" i="8"/>
  <c r="E50" i="8"/>
  <c r="J24" i="8"/>
  <c r="E24" i="8"/>
  <c r="J83" i="8"/>
  <c r="J23" i="8"/>
  <c r="J18" i="8"/>
  <c r="E18" i="8"/>
  <c r="F55" i="8"/>
  <c r="J17" i="8"/>
  <c r="J12" i="8"/>
  <c r="J52" i="8"/>
  <c r="E7" i="8"/>
  <c r="E76" i="8" s="1"/>
  <c r="J37" i="7"/>
  <c r="J36" i="7"/>
  <c r="AY60" i="1"/>
  <c r="J35" i="7"/>
  <c r="AX60" i="1"/>
  <c r="BI116" i="7"/>
  <c r="BH116" i="7"/>
  <c r="BG116" i="7"/>
  <c r="BF116" i="7"/>
  <c r="T116" i="7"/>
  <c r="T115" i="7"/>
  <c r="R116" i="7"/>
  <c r="R115" i="7"/>
  <c r="P116" i="7"/>
  <c r="P115" i="7"/>
  <c r="BI114" i="7"/>
  <c r="BH114" i="7"/>
  <c r="BG114" i="7"/>
  <c r="BF114" i="7"/>
  <c r="T114" i="7"/>
  <c r="R114" i="7"/>
  <c r="P114" i="7"/>
  <c r="BI111" i="7"/>
  <c r="BH111" i="7"/>
  <c r="BG111" i="7"/>
  <c r="BF111" i="7"/>
  <c r="T111" i="7"/>
  <c r="R111" i="7"/>
  <c r="P111" i="7"/>
  <c r="BI109" i="7"/>
  <c r="BH109" i="7"/>
  <c r="BG109" i="7"/>
  <c r="BF109" i="7"/>
  <c r="T109" i="7"/>
  <c r="R109" i="7"/>
  <c r="P109" i="7"/>
  <c r="BI106" i="7"/>
  <c r="BH106" i="7"/>
  <c r="BG106" i="7"/>
  <c r="BF106" i="7"/>
  <c r="T106" i="7"/>
  <c r="R106" i="7"/>
  <c r="P106" i="7"/>
  <c r="BI104" i="7"/>
  <c r="BH104" i="7"/>
  <c r="BG104" i="7"/>
  <c r="BF104" i="7"/>
  <c r="T104" i="7"/>
  <c r="R104" i="7"/>
  <c r="P104" i="7"/>
  <c r="BI101" i="7"/>
  <c r="BH101" i="7"/>
  <c r="BG101" i="7"/>
  <c r="BF101" i="7"/>
  <c r="T101" i="7"/>
  <c r="T100" i="7" s="1"/>
  <c r="R101" i="7"/>
  <c r="R100" i="7"/>
  <c r="P101" i="7"/>
  <c r="P100" i="7" s="1"/>
  <c r="BI98" i="7"/>
  <c r="BH98" i="7"/>
  <c r="BG98" i="7"/>
  <c r="BF98" i="7"/>
  <c r="T98" i="7"/>
  <c r="R98" i="7"/>
  <c r="P98" i="7"/>
  <c r="BI97" i="7"/>
  <c r="BH97" i="7"/>
  <c r="BG97" i="7"/>
  <c r="BF97" i="7"/>
  <c r="T97" i="7"/>
  <c r="R97" i="7"/>
  <c r="P97" i="7"/>
  <c r="BI93" i="7"/>
  <c r="BH93" i="7"/>
  <c r="BG93" i="7"/>
  <c r="BF93" i="7"/>
  <c r="T93" i="7"/>
  <c r="R93" i="7"/>
  <c r="P93" i="7"/>
  <c r="BI92" i="7"/>
  <c r="BH92" i="7"/>
  <c r="BG92" i="7"/>
  <c r="BF92" i="7"/>
  <c r="T92" i="7"/>
  <c r="R92" i="7"/>
  <c r="P92" i="7"/>
  <c r="BI90" i="7"/>
  <c r="BH90" i="7"/>
  <c r="BG90" i="7"/>
  <c r="BF90" i="7"/>
  <c r="T90" i="7"/>
  <c r="R90" i="7"/>
  <c r="P90" i="7"/>
  <c r="BI89" i="7"/>
  <c r="BH89" i="7"/>
  <c r="BG89" i="7"/>
  <c r="BF89" i="7"/>
  <c r="T89" i="7"/>
  <c r="R89" i="7"/>
  <c r="P89" i="7"/>
  <c r="J82" i="7"/>
  <c r="F82" i="7"/>
  <c r="F80" i="7"/>
  <c r="E78" i="7"/>
  <c r="J54" i="7"/>
  <c r="F54" i="7"/>
  <c r="F52" i="7"/>
  <c r="E50" i="7"/>
  <c r="J24" i="7"/>
  <c r="E24" i="7"/>
  <c r="J83" i="7"/>
  <c r="J23" i="7"/>
  <c r="J18" i="7"/>
  <c r="E18" i="7"/>
  <c r="F55" i="7"/>
  <c r="J17" i="7"/>
  <c r="J12" i="7"/>
  <c r="J80" i="7" s="1"/>
  <c r="E7" i="7"/>
  <c r="E48" i="7"/>
  <c r="J37" i="6"/>
  <c r="J36" i="6"/>
  <c r="AY59" i="1"/>
  <c r="J35" i="6"/>
  <c r="AX59" i="1"/>
  <c r="BI116" i="6"/>
  <c r="BH116" i="6"/>
  <c r="BG116" i="6"/>
  <c r="BF116" i="6"/>
  <c r="T116" i="6"/>
  <c r="T115" i="6"/>
  <c r="R116" i="6"/>
  <c r="R115" i="6"/>
  <c r="P116" i="6"/>
  <c r="P115" i="6"/>
  <c r="BI114" i="6"/>
  <c r="BH114" i="6"/>
  <c r="BG114" i="6"/>
  <c r="BF114" i="6"/>
  <c r="T114" i="6"/>
  <c r="R114" i="6"/>
  <c r="P114" i="6"/>
  <c r="BI111" i="6"/>
  <c r="BH111" i="6"/>
  <c r="BG111" i="6"/>
  <c r="BF111" i="6"/>
  <c r="T111" i="6"/>
  <c r="R111" i="6"/>
  <c r="P111" i="6"/>
  <c r="BI109" i="6"/>
  <c r="BH109" i="6"/>
  <c r="BG109" i="6"/>
  <c r="BF109" i="6"/>
  <c r="T109" i="6"/>
  <c r="R109" i="6"/>
  <c r="P109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1" i="6"/>
  <c r="BH101" i="6"/>
  <c r="BG101" i="6"/>
  <c r="BF101" i="6"/>
  <c r="T101" i="6"/>
  <c r="T100" i="6"/>
  <c r="R101" i="6"/>
  <c r="R100" i="6" s="1"/>
  <c r="P101" i="6"/>
  <c r="P100" i="6"/>
  <c r="BI98" i="6"/>
  <c r="BH98" i="6"/>
  <c r="BG98" i="6"/>
  <c r="BF98" i="6"/>
  <c r="T98" i="6"/>
  <c r="R98" i="6"/>
  <c r="P98" i="6"/>
  <c r="BI97" i="6"/>
  <c r="BH97" i="6"/>
  <c r="BG97" i="6"/>
  <c r="BF97" i="6"/>
  <c r="T97" i="6"/>
  <c r="R97" i="6"/>
  <c r="P97" i="6"/>
  <c r="BI93" i="6"/>
  <c r="BH93" i="6"/>
  <c r="BG93" i="6"/>
  <c r="BF93" i="6"/>
  <c r="T93" i="6"/>
  <c r="R93" i="6"/>
  <c r="P93" i="6"/>
  <c r="BI92" i="6"/>
  <c r="BH92" i="6"/>
  <c r="BG92" i="6"/>
  <c r="BF92" i="6"/>
  <c r="T92" i="6"/>
  <c r="R92" i="6"/>
  <c r="P92" i="6"/>
  <c r="BI90" i="6"/>
  <c r="BH90" i="6"/>
  <c r="BG90" i="6"/>
  <c r="BF90" i="6"/>
  <c r="T90" i="6"/>
  <c r="R90" i="6"/>
  <c r="P90" i="6"/>
  <c r="BI89" i="6"/>
  <c r="BH89" i="6"/>
  <c r="BG89" i="6"/>
  <c r="BF89" i="6"/>
  <c r="T89" i="6"/>
  <c r="R89" i="6"/>
  <c r="P89" i="6"/>
  <c r="J82" i="6"/>
  <c r="F82" i="6"/>
  <c r="F80" i="6"/>
  <c r="E78" i="6"/>
  <c r="J54" i="6"/>
  <c r="F54" i="6"/>
  <c r="F52" i="6"/>
  <c r="E50" i="6"/>
  <c r="J24" i="6"/>
  <c r="E24" i="6"/>
  <c r="J83" i="6"/>
  <c r="J23" i="6"/>
  <c r="J18" i="6"/>
  <c r="E18" i="6"/>
  <c r="F83" i="6"/>
  <c r="J17" i="6"/>
  <c r="J12" i="6"/>
  <c r="J80" i="6"/>
  <c r="E7" i="6"/>
  <c r="E48" i="6" s="1"/>
  <c r="J37" i="5"/>
  <c r="J36" i="5"/>
  <c r="AY58" i="1" s="1"/>
  <c r="J35" i="5"/>
  <c r="AX58" i="1"/>
  <c r="BI116" i="5"/>
  <c r="BH116" i="5"/>
  <c r="BG116" i="5"/>
  <c r="BF116" i="5"/>
  <c r="T116" i="5"/>
  <c r="T115" i="5" s="1"/>
  <c r="R116" i="5"/>
  <c r="R115" i="5"/>
  <c r="P116" i="5"/>
  <c r="P115" i="5" s="1"/>
  <c r="BI114" i="5"/>
  <c r="BH114" i="5"/>
  <c r="BG114" i="5"/>
  <c r="BF114" i="5"/>
  <c r="T114" i="5"/>
  <c r="R114" i="5"/>
  <c r="P114" i="5"/>
  <c r="BI111" i="5"/>
  <c r="BH111" i="5"/>
  <c r="BG111" i="5"/>
  <c r="BF111" i="5"/>
  <c r="T111" i="5"/>
  <c r="R111" i="5"/>
  <c r="P111" i="5"/>
  <c r="BI109" i="5"/>
  <c r="BH109" i="5"/>
  <c r="BG109" i="5"/>
  <c r="BF109" i="5"/>
  <c r="T109" i="5"/>
  <c r="R109" i="5"/>
  <c r="P109" i="5"/>
  <c r="BI106" i="5"/>
  <c r="BH106" i="5"/>
  <c r="BG106" i="5"/>
  <c r="BF106" i="5"/>
  <c r="T106" i="5"/>
  <c r="R106" i="5"/>
  <c r="P106" i="5"/>
  <c r="BI104" i="5"/>
  <c r="BH104" i="5"/>
  <c r="BG104" i="5"/>
  <c r="BF104" i="5"/>
  <c r="T104" i="5"/>
  <c r="R104" i="5"/>
  <c r="P104" i="5"/>
  <c r="BI101" i="5"/>
  <c r="BH101" i="5"/>
  <c r="BG101" i="5"/>
  <c r="BF101" i="5"/>
  <c r="T101" i="5"/>
  <c r="T100" i="5" s="1"/>
  <c r="R101" i="5"/>
  <c r="R100" i="5"/>
  <c r="P101" i="5"/>
  <c r="P100" i="5" s="1"/>
  <c r="BI98" i="5"/>
  <c r="BH98" i="5"/>
  <c r="BG98" i="5"/>
  <c r="BF98" i="5"/>
  <c r="T98" i="5"/>
  <c r="R98" i="5"/>
  <c r="P98" i="5"/>
  <c r="BI97" i="5"/>
  <c r="BH97" i="5"/>
  <c r="BG97" i="5"/>
  <c r="BF97" i="5"/>
  <c r="T97" i="5"/>
  <c r="R97" i="5"/>
  <c r="P97" i="5"/>
  <c r="BI93" i="5"/>
  <c r="BH93" i="5"/>
  <c r="BG93" i="5"/>
  <c r="BF93" i="5"/>
  <c r="T93" i="5"/>
  <c r="R93" i="5"/>
  <c r="P93" i="5"/>
  <c r="BI92" i="5"/>
  <c r="BH92" i="5"/>
  <c r="BG92" i="5"/>
  <c r="BF92" i="5"/>
  <c r="T92" i="5"/>
  <c r="R92" i="5"/>
  <c r="P92" i="5"/>
  <c r="BI90" i="5"/>
  <c r="BH90" i="5"/>
  <c r="BG90" i="5"/>
  <c r="BF90" i="5"/>
  <c r="T90" i="5"/>
  <c r="R90" i="5"/>
  <c r="P90" i="5"/>
  <c r="BI89" i="5"/>
  <c r="BH89" i="5"/>
  <c r="BG89" i="5"/>
  <c r="BF89" i="5"/>
  <c r="T89" i="5"/>
  <c r="R89" i="5"/>
  <c r="P89" i="5"/>
  <c r="J82" i="5"/>
  <c r="F82" i="5"/>
  <c r="F80" i="5"/>
  <c r="E78" i="5"/>
  <c r="J54" i="5"/>
  <c r="F54" i="5"/>
  <c r="F52" i="5"/>
  <c r="E50" i="5"/>
  <c r="J24" i="5"/>
  <c r="E24" i="5"/>
  <c r="J83" i="5"/>
  <c r="J23" i="5"/>
  <c r="J18" i="5"/>
  <c r="E18" i="5"/>
  <c r="F83" i="5"/>
  <c r="J17" i="5"/>
  <c r="J12" i="5"/>
  <c r="J52" i="5" s="1"/>
  <c r="E7" i="5"/>
  <c r="E76" i="5"/>
  <c r="J37" i="4"/>
  <c r="J36" i="4"/>
  <c r="AY57" i="1"/>
  <c r="J35" i="4"/>
  <c r="AX57" i="1"/>
  <c r="BI116" i="4"/>
  <c r="BH116" i="4"/>
  <c r="BG116" i="4"/>
  <c r="BF116" i="4"/>
  <c r="T116" i="4"/>
  <c r="T115" i="4"/>
  <c r="R116" i="4"/>
  <c r="R115" i="4"/>
  <c r="P116" i="4"/>
  <c r="P115" i="4"/>
  <c r="BI114" i="4"/>
  <c r="BH114" i="4"/>
  <c r="BG114" i="4"/>
  <c r="BF114" i="4"/>
  <c r="T114" i="4"/>
  <c r="R114" i="4"/>
  <c r="P114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6" i="4"/>
  <c r="BH106" i="4"/>
  <c r="BG106" i="4"/>
  <c r="BF106" i="4"/>
  <c r="T106" i="4"/>
  <c r="R106" i="4"/>
  <c r="P106" i="4"/>
  <c r="BI104" i="4"/>
  <c r="BH104" i="4"/>
  <c r="BG104" i="4"/>
  <c r="BF104" i="4"/>
  <c r="T104" i="4"/>
  <c r="R104" i="4"/>
  <c r="P104" i="4"/>
  <c r="BI101" i="4"/>
  <c r="BH101" i="4"/>
  <c r="BG101" i="4"/>
  <c r="BF101" i="4"/>
  <c r="T101" i="4"/>
  <c r="T100" i="4"/>
  <c r="R101" i="4"/>
  <c r="R100" i="4" s="1"/>
  <c r="P101" i="4"/>
  <c r="P100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3" i="4"/>
  <c r="BH93" i="4"/>
  <c r="BG93" i="4"/>
  <c r="BF93" i="4"/>
  <c r="T93" i="4"/>
  <c r="R93" i="4"/>
  <c r="P93" i="4"/>
  <c r="BI92" i="4"/>
  <c r="BH92" i="4"/>
  <c r="BG92" i="4"/>
  <c r="BF92" i="4"/>
  <c r="T92" i="4"/>
  <c r="R92" i="4"/>
  <c r="P92" i="4"/>
  <c r="BI90" i="4"/>
  <c r="BH90" i="4"/>
  <c r="BG90" i="4"/>
  <c r="BF90" i="4"/>
  <c r="T90" i="4"/>
  <c r="R90" i="4"/>
  <c r="P90" i="4"/>
  <c r="BI89" i="4"/>
  <c r="BH89" i="4"/>
  <c r="BG89" i="4"/>
  <c r="BF89" i="4"/>
  <c r="T89" i="4"/>
  <c r="R89" i="4"/>
  <c r="P89" i="4"/>
  <c r="J82" i="4"/>
  <c r="F82" i="4"/>
  <c r="F80" i="4"/>
  <c r="E78" i="4"/>
  <c r="J54" i="4"/>
  <c r="F54" i="4"/>
  <c r="F52" i="4"/>
  <c r="E50" i="4"/>
  <c r="J24" i="4"/>
  <c r="E24" i="4"/>
  <c r="J55" i="4" s="1"/>
  <c r="J23" i="4"/>
  <c r="J18" i="4"/>
  <c r="E18" i="4"/>
  <c r="F55" i="4" s="1"/>
  <c r="J17" i="4"/>
  <c r="J12" i="4"/>
  <c r="J52" i="4"/>
  <c r="E7" i="4"/>
  <c r="E76" i="4" s="1"/>
  <c r="J37" i="3"/>
  <c r="J36" i="3"/>
  <c r="AY56" i="1" s="1"/>
  <c r="J35" i="3"/>
  <c r="AX56" i="1"/>
  <c r="BI116" i="3"/>
  <c r="BH116" i="3"/>
  <c r="BG116" i="3"/>
  <c r="BF116" i="3"/>
  <c r="T116" i="3"/>
  <c r="T115" i="3" s="1"/>
  <c r="R116" i="3"/>
  <c r="R115" i="3" s="1"/>
  <c r="P116" i="3"/>
  <c r="P115" i="3"/>
  <c r="BI114" i="3"/>
  <c r="BH114" i="3"/>
  <c r="BG114" i="3"/>
  <c r="BF114" i="3"/>
  <c r="T114" i="3"/>
  <c r="R114" i="3"/>
  <c r="P114" i="3"/>
  <c r="BI111" i="3"/>
  <c r="BH111" i="3"/>
  <c r="BG111" i="3"/>
  <c r="BF111" i="3"/>
  <c r="T111" i="3"/>
  <c r="R111" i="3"/>
  <c r="P111" i="3"/>
  <c r="BI109" i="3"/>
  <c r="BH109" i="3"/>
  <c r="BG109" i="3"/>
  <c r="BF109" i="3"/>
  <c r="T109" i="3"/>
  <c r="R109" i="3"/>
  <c r="P109" i="3"/>
  <c r="BI106" i="3"/>
  <c r="BH106" i="3"/>
  <c r="BG106" i="3"/>
  <c r="BF106" i="3"/>
  <c r="T106" i="3"/>
  <c r="R106" i="3"/>
  <c r="P106" i="3"/>
  <c r="BI104" i="3"/>
  <c r="BH104" i="3"/>
  <c r="BG104" i="3"/>
  <c r="BF104" i="3"/>
  <c r="T104" i="3"/>
  <c r="R104" i="3"/>
  <c r="P104" i="3"/>
  <c r="BI101" i="3"/>
  <c r="BH101" i="3"/>
  <c r="BG101" i="3"/>
  <c r="BF101" i="3"/>
  <c r="T101" i="3"/>
  <c r="T100" i="3" s="1"/>
  <c r="R101" i="3"/>
  <c r="R100" i="3" s="1"/>
  <c r="P101" i="3"/>
  <c r="P100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3" i="3"/>
  <c r="BH93" i="3"/>
  <c r="BG93" i="3"/>
  <c r="BF93" i="3"/>
  <c r="T93" i="3"/>
  <c r="R93" i="3"/>
  <c r="P93" i="3"/>
  <c r="BI92" i="3"/>
  <c r="BH92" i="3"/>
  <c r="BG92" i="3"/>
  <c r="BF92" i="3"/>
  <c r="T92" i="3"/>
  <c r="R92" i="3"/>
  <c r="P92" i="3"/>
  <c r="BI90" i="3"/>
  <c r="BH90" i="3"/>
  <c r="BG90" i="3"/>
  <c r="BF90" i="3"/>
  <c r="T90" i="3"/>
  <c r="R90" i="3"/>
  <c r="P90" i="3"/>
  <c r="BI89" i="3"/>
  <c r="BH89" i="3"/>
  <c r="BG89" i="3"/>
  <c r="BF89" i="3"/>
  <c r="T89" i="3"/>
  <c r="R89" i="3"/>
  <c r="P89" i="3"/>
  <c r="J82" i="3"/>
  <c r="F82" i="3"/>
  <c r="F80" i="3"/>
  <c r="E78" i="3"/>
  <c r="J54" i="3"/>
  <c r="F54" i="3"/>
  <c r="F52" i="3"/>
  <c r="E50" i="3"/>
  <c r="J24" i="3"/>
  <c r="E24" i="3"/>
  <c r="J83" i="3" s="1"/>
  <c r="J23" i="3"/>
  <c r="J18" i="3"/>
  <c r="E18" i="3"/>
  <c r="F55" i="3" s="1"/>
  <c r="J17" i="3"/>
  <c r="J12" i="3"/>
  <c r="J80" i="3"/>
  <c r="E7" i="3"/>
  <c r="E48" i="3" s="1"/>
  <c r="J37" i="2"/>
  <c r="J36" i="2"/>
  <c r="AY55" i="1" s="1"/>
  <c r="J35" i="2"/>
  <c r="AX55" i="1"/>
  <c r="BI537" i="2"/>
  <c r="BH537" i="2"/>
  <c r="BG537" i="2"/>
  <c r="BF537" i="2"/>
  <c r="T537" i="2"/>
  <c r="T536" i="2" s="1"/>
  <c r="R537" i="2"/>
  <c r="R536" i="2"/>
  <c r="P537" i="2"/>
  <c r="P536" i="2" s="1"/>
  <c r="BI535" i="2"/>
  <c r="BH535" i="2"/>
  <c r="BG535" i="2"/>
  <c r="BF535" i="2"/>
  <c r="T535" i="2"/>
  <c r="R535" i="2"/>
  <c r="P535" i="2"/>
  <c r="BI534" i="2"/>
  <c r="BH534" i="2"/>
  <c r="BG534" i="2"/>
  <c r="BF534" i="2"/>
  <c r="T534" i="2"/>
  <c r="R534" i="2"/>
  <c r="P534" i="2"/>
  <c r="BI531" i="2"/>
  <c r="BH531" i="2"/>
  <c r="BG531" i="2"/>
  <c r="BF531" i="2"/>
  <c r="T531" i="2"/>
  <c r="R531" i="2"/>
  <c r="P531" i="2"/>
  <c r="BI530" i="2"/>
  <c r="BH530" i="2"/>
  <c r="BG530" i="2"/>
  <c r="BF530" i="2"/>
  <c r="T530" i="2"/>
  <c r="R530" i="2"/>
  <c r="P530" i="2"/>
  <c r="BI512" i="2"/>
  <c r="BH512" i="2"/>
  <c r="BG512" i="2"/>
  <c r="BF512" i="2"/>
  <c r="T512" i="2"/>
  <c r="R512" i="2"/>
  <c r="P512" i="2"/>
  <c r="BI489" i="2"/>
  <c r="BH489" i="2"/>
  <c r="BG489" i="2"/>
  <c r="BF489" i="2"/>
  <c r="T489" i="2"/>
  <c r="R489" i="2"/>
  <c r="P489" i="2"/>
  <c r="BI471" i="2"/>
  <c r="BH471" i="2"/>
  <c r="BG471" i="2"/>
  <c r="BF471" i="2"/>
  <c r="T471" i="2"/>
  <c r="R471" i="2"/>
  <c r="P471" i="2"/>
  <c r="BI441" i="2"/>
  <c r="BH441" i="2"/>
  <c r="BG441" i="2"/>
  <c r="BF441" i="2"/>
  <c r="T441" i="2"/>
  <c r="R441" i="2"/>
  <c r="P441" i="2"/>
  <c r="BI424" i="2"/>
  <c r="BH424" i="2"/>
  <c r="BG424" i="2"/>
  <c r="BF424" i="2"/>
  <c r="T424" i="2"/>
  <c r="R424" i="2"/>
  <c r="P424" i="2"/>
  <c r="BI421" i="2"/>
  <c r="BH421" i="2"/>
  <c r="BG421" i="2"/>
  <c r="BF421" i="2"/>
  <c r="T421" i="2"/>
  <c r="R421" i="2"/>
  <c r="P421" i="2"/>
  <c r="BI409" i="2"/>
  <c r="BH409" i="2"/>
  <c r="BG409" i="2"/>
  <c r="BF409" i="2"/>
  <c r="T409" i="2"/>
  <c r="R409" i="2"/>
  <c r="P409" i="2"/>
  <c r="BI397" i="2"/>
  <c r="BH397" i="2"/>
  <c r="BG397" i="2"/>
  <c r="BF397" i="2"/>
  <c r="T397" i="2"/>
  <c r="R397" i="2"/>
  <c r="P397" i="2"/>
  <c r="BI371" i="2"/>
  <c r="BH371" i="2"/>
  <c r="BG371" i="2"/>
  <c r="BF371" i="2"/>
  <c r="T371" i="2"/>
  <c r="R371" i="2"/>
  <c r="P371" i="2"/>
  <c r="BI370" i="2"/>
  <c r="BH370" i="2"/>
  <c r="BG370" i="2"/>
  <c r="BF370" i="2"/>
  <c r="T370" i="2"/>
  <c r="R370" i="2"/>
  <c r="P370" i="2"/>
  <c r="BI369" i="2"/>
  <c r="BH369" i="2"/>
  <c r="BG369" i="2"/>
  <c r="BF369" i="2"/>
  <c r="T369" i="2"/>
  <c r="R369" i="2"/>
  <c r="P369" i="2"/>
  <c r="BI368" i="2"/>
  <c r="BH368" i="2"/>
  <c r="BG368" i="2"/>
  <c r="BF368" i="2"/>
  <c r="T368" i="2"/>
  <c r="R368" i="2"/>
  <c r="P368" i="2"/>
  <c r="BI335" i="2"/>
  <c r="BH335" i="2"/>
  <c r="BG335" i="2"/>
  <c r="BF335" i="2"/>
  <c r="T335" i="2"/>
  <c r="R335" i="2"/>
  <c r="P335" i="2"/>
  <c r="BI333" i="2"/>
  <c r="BH333" i="2"/>
  <c r="BG333" i="2"/>
  <c r="BF333" i="2"/>
  <c r="T333" i="2"/>
  <c r="R333" i="2"/>
  <c r="P333" i="2"/>
  <c r="BI329" i="2"/>
  <c r="BH329" i="2"/>
  <c r="BG329" i="2"/>
  <c r="BF329" i="2"/>
  <c r="T329" i="2"/>
  <c r="R329" i="2"/>
  <c r="P329" i="2"/>
  <c r="BI324" i="2"/>
  <c r="BH324" i="2"/>
  <c r="BG324" i="2"/>
  <c r="BF324" i="2"/>
  <c r="T324" i="2"/>
  <c r="R324" i="2"/>
  <c r="P324" i="2"/>
  <c r="BI302" i="2"/>
  <c r="BH302" i="2"/>
  <c r="BG302" i="2"/>
  <c r="BF302" i="2"/>
  <c r="T302" i="2"/>
  <c r="R302" i="2"/>
  <c r="P302" i="2"/>
  <c r="BI274" i="2"/>
  <c r="BH274" i="2"/>
  <c r="BG274" i="2"/>
  <c r="BF274" i="2"/>
  <c r="T274" i="2"/>
  <c r="R274" i="2"/>
  <c r="P274" i="2"/>
  <c r="BI273" i="2"/>
  <c r="BH273" i="2"/>
  <c r="BG273" i="2"/>
  <c r="BF273" i="2"/>
  <c r="T273" i="2"/>
  <c r="R273" i="2"/>
  <c r="P273" i="2"/>
  <c r="BI272" i="2"/>
  <c r="BH272" i="2"/>
  <c r="BG272" i="2"/>
  <c r="BF272" i="2"/>
  <c r="T272" i="2"/>
  <c r="R272" i="2"/>
  <c r="P272" i="2"/>
  <c r="BI270" i="2"/>
  <c r="BH270" i="2"/>
  <c r="BG270" i="2"/>
  <c r="BF270" i="2"/>
  <c r="T270" i="2"/>
  <c r="R270" i="2"/>
  <c r="P270" i="2"/>
  <c r="BI268" i="2"/>
  <c r="BH268" i="2"/>
  <c r="BG268" i="2"/>
  <c r="BF268" i="2"/>
  <c r="T268" i="2"/>
  <c r="R268" i="2"/>
  <c r="P268" i="2"/>
  <c r="BI259" i="2"/>
  <c r="BH259" i="2"/>
  <c r="BG259" i="2"/>
  <c r="BF259" i="2"/>
  <c r="T259" i="2"/>
  <c r="R259" i="2"/>
  <c r="P259" i="2"/>
  <c r="BI258" i="2"/>
  <c r="BH258" i="2"/>
  <c r="BG258" i="2"/>
  <c r="BF258" i="2"/>
  <c r="T258" i="2"/>
  <c r="R258" i="2"/>
  <c r="P258" i="2"/>
  <c r="BI257" i="2"/>
  <c r="BH257" i="2"/>
  <c r="BG257" i="2"/>
  <c r="BF257" i="2"/>
  <c r="T257" i="2"/>
  <c r="R257" i="2"/>
  <c r="P257" i="2"/>
  <c r="BI256" i="2"/>
  <c r="BH256" i="2"/>
  <c r="BG256" i="2"/>
  <c r="BF256" i="2"/>
  <c r="T256" i="2"/>
  <c r="R256" i="2"/>
  <c r="P256" i="2"/>
  <c r="BI254" i="2"/>
  <c r="BH254" i="2"/>
  <c r="BG254" i="2"/>
  <c r="BF254" i="2"/>
  <c r="T254" i="2"/>
  <c r="R254" i="2"/>
  <c r="P254" i="2"/>
  <c r="BI252" i="2"/>
  <c r="BH252" i="2"/>
  <c r="BG252" i="2"/>
  <c r="BF252" i="2"/>
  <c r="T252" i="2"/>
  <c r="R252" i="2"/>
  <c r="P252" i="2"/>
  <c r="BI222" i="2"/>
  <c r="BH222" i="2"/>
  <c r="BG222" i="2"/>
  <c r="BF222" i="2"/>
  <c r="T222" i="2"/>
  <c r="R222" i="2"/>
  <c r="P222" i="2"/>
  <c r="BI219" i="2"/>
  <c r="BH219" i="2"/>
  <c r="BG219" i="2"/>
  <c r="BF219" i="2"/>
  <c r="T219" i="2"/>
  <c r="R219" i="2"/>
  <c r="P219" i="2"/>
  <c r="BI218" i="2"/>
  <c r="BH218" i="2"/>
  <c r="BG218" i="2"/>
  <c r="BF218" i="2"/>
  <c r="T218" i="2"/>
  <c r="R218" i="2"/>
  <c r="P218" i="2"/>
  <c r="BI206" i="2"/>
  <c r="BH206" i="2"/>
  <c r="BG206" i="2"/>
  <c r="BF206" i="2"/>
  <c r="T206" i="2"/>
  <c r="R206" i="2"/>
  <c r="P206" i="2"/>
  <c r="BI203" i="2"/>
  <c r="BH203" i="2"/>
  <c r="BG203" i="2"/>
  <c r="BF203" i="2"/>
  <c r="T203" i="2"/>
  <c r="R203" i="2"/>
  <c r="P203" i="2"/>
  <c r="BI202" i="2"/>
  <c r="BH202" i="2"/>
  <c r="BG202" i="2"/>
  <c r="BF202" i="2"/>
  <c r="T202" i="2"/>
  <c r="R202" i="2"/>
  <c r="P202" i="2"/>
  <c r="BI177" i="2"/>
  <c r="BH177" i="2"/>
  <c r="BG177" i="2"/>
  <c r="BF177" i="2"/>
  <c r="T177" i="2"/>
  <c r="R177" i="2"/>
  <c r="P177" i="2"/>
  <c r="BI152" i="2"/>
  <c r="BH152" i="2"/>
  <c r="BG152" i="2"/>
  <c r="BF152" i="2"/>
  <c r="T152" i="2"/>
  <c r="R152" i="2"/>
  <c r="P152" i="2"/>
  <c r="BI126" i="2"/>
  <c r="BH126" i="2"/>
  <c r="BG126" i="2"/>
  <c r="BF126" i="2"/>
  <c r="T126" i="2"/>
  <c r="R126" i="2"/>
  <c r="P126" i="2"/>
  <c r="BI101" i="2"/>
  <c r="BH101" i="2"/>
  <c r="BG101" i="2"/>
  <c r="BF101" i="2"/>
  <c r="T101" i="2"/>
  <c r="R101" i="2"/>
  <c r="P101" i="2"/>
  <c r="BI89" i="2"/>
  <c r="BH89" i="2"/>
  <c r="BG89" i="2"/>
  <c r="BF89" i="2"/>
  <c r="T89" i="2"/>
  <c r="R89" i="2"/>
  <c r="P89" i="2"/>
  <c r="J82" i="2"/>
  <c r="F82" i="2"/>
  <c r="F80" i="2"/>
  <c r="E78" i="2"/>
  <c r="J54" i="2"/>
  <c r="F54" i="2"/>
  <c r="F52" i="2"/>
  <c r="E50" i="2"/>
  <c r="J24" i="2"/>
  <c r="E24" i="2"/>
  <c r="J83" i="2" s="1"/>
  <c r="J23" i="2"/>
  <c r="J18" i="2"/>
  <c r="E18" i="2"/>
  <c r="F83" i="2" s="1"/>
  <c r="J17" i="2"/>
  <c r="J12" i="2"/>
  <c r="J80" i="2"/>
  <c r="E7" i="2"/>
  <c r="E76" i="2"/>
  <c r="L50" i="1"/>
  <c r="AM50" i="1"/>
  <c r="AM49" i="1"/>
  <c r="L49" i="1"/>
  <c r="AM47" i="1"/>
  <c r="L47" i="1"/>
  <c r="L45" i="1"/>
  <c r="L44" i="1"/>
  <c r="BK94" i="39"/>
  <c r="J101" i="35"/>
  <c r="J212" i="31"/>
  <c r="BK149" i="31"/>
  <c r="BK247" i="30"/>
  <c r="BK188" i="30"/>
  <c r="BK102" i="30"/>
  <c r="BK231" i="28"/>
  <c r="BK160" i="28"/>
  <c r="J218" i="27"/>
  <c r="J155" i="27"/>
  <c r="J246" i="26"/>
  <c r="BK180" i="26"/>
  <c r="J113" i="26"/>
  <c r="BK89" i="25"/>
  <c r="BK116" i="23"/>
  <c r="BK92" i="21"/>
  <c r="J104" i="19"/>
  <c r="J247" i="17"/>
  <c r="BK209" i="17"/>
  <c r="BK159" i="17"/>
  <c r="BK119" i="17"/>
  <c r="BK116" i="14"/>
  <c r="BK211" i="13"/>
  <c r="BK149" i="13"/>
  <c r="J180" i="12"/>
  <c r="J203" i="11"/>
  <c r="BK100" i="11"/>
  <c r="BK93" i="9"/>
  <c r="BK104" i="7"/>
  <c r="J531" i="2"/>
  <c r="BK268" i="2"/>
  <c r="J114" i="36"/>
  <c r="BK101" i="34"/>
  <c r="J97" i="32"/>
  <c r="J189" i="31"/>
  <c r="BK111" i="31"/>
  <c r="BK209" i="30"/>
  <c r="J127" i="30"/>
  <c r="J171" i="29"/>
  <c r="J93" i="29"/>
  <c r="J129" i="28"/>
  <c r="J187" i="27"/>
  <c r="J233" i="26"/>
  <c r="BK136" i="26"/>
  <c r="BK104" i="23"/>
  <c r="BK104" i="20"/>
  <c r="J89" i="19"/>
  <c r="J217" i="17"/>
  <c r="BK186" i="17"/>
  <c r="BK134" i="17"/>
  <c r="J109" i="14"/>
  <c r="BK193" i="13"/>
  <c r="J127" i="13"/>
  <c r="J207" i="12"/>
  <c r="BK122" i="12"/>
  <c r="J169" i="11"/>
  <c r="BK116" i="10"/>
  <c r="J92" i="9"/>
  <c r="J114" i="5"/>
  <c r="BK89" i="4"/>
  <c r="BK368" i="2"/>
  <c r="J152" i="2"/>
  <c r="BK92" i="37"/>
  <c r="J89" i="35"/>
  <c r="J241" i="31"/>
  <c r="BK216" i="31"/>
  <c r="BK162" i="31"/>
  <c r="J244" i="30"/>
  <c r="J142" i="30"/>
  <c r="J162" i="29"/>
  <c r="J240" i="28"/>
  <c r="J199" i="28"/>
  <c r="J118" i="28"/>
  <c r="BK216" i="27"/>
  <c r="J147" i="27"/>
  <c r="BK245" i="26"/>
  <c r="J168" i="26"/>
  <c r="J92" i="24"/>
  <c r="J116" i="20"/>
  <c r="J101" i="19"/>
  <c r="J209" i="17"/>
  <c r="J100" i="17"/>
  <c r="BK97" i="14"/>
  <c r="BK195" i="13"/>
  <c r="J111" i="13"/>
  <c r="J211" i="12"/>
  <c r="J135" i="12"/>
  <c r="BK214" i="11"/>
  <c r="BK180" i="11"/>
  <c r="J122" i="11"/>
  <c r="BK90" i="7"/>
  <c r="BK397" i="2"/>
  <c r="J89" i="39"/>
  <c r="J92" i="36"/>
  <c r="BK90" i="34"/>
  <c r="BK97" i="32"/>
  <c r="BK173" i="31"/>
  <c r="BK98" i="31"/>
  <c r="J193" i="30"/>
  <c r="J134" i="30"/>
  <c r="BK170" i="29"/>
  <c r="BK136" i="29"/>
  <c r="BK183" i="28"/>
  <c r="BK138" i="28"/>
  <c r="BK207" i="27"/>
  <c r="BK142" i="27"/>
  <c r="J194" i="26"/>
  <c r="BK109" i="26"/>
  <c r="BK111" i="22"/>
  <c r="J114" i="18"/>
  <c r="BK221" i="17"/>
  <c r="BK122" i="17"/>
  <c r="BK90" i="16"/>
  <c r="J232" i="13"/>
  <c r="J166" i="13"/>
  <c r="J229" i="12"/>
  <c r="BK142" i="12"/>
  <c r="BK217" i="11"/>
  <c r="BK161" i="11"/>
  <c r="J93" i="10"/>
  <c r="J98" i="7"/>
  <c r="BK93" i="5"/>
  <c r="BK537" i="2"/>
  <c r="BK369" i="2"/>
  <c r="J218" i="2"/>
  <c r="BK90" i="36"/>
  <c r="BK97" i="33"/>
  <c r="J203" i="31"/>
  <c r="BK154" i="31"/>
  <c r="J252" i="30"/>
  <c r="BK220" i="30"/>
  <c r="J157" i="30"/>
  <c r="J158" i="29"/>
  <c r="BK195" i="28"/>
  <c r="J125" i="28"/>
  <c r="J219" i="27"/>
  <c r="J162" i="27"/>
  <c r="BK217" i="26"/>
  <c r="BK171" i="26"/>
  <c r="J106" i="25"/>
  <c r="J106" i="24"/>
  <c r="BK89" i="22"/>
  <c r="J92" i="20"/>
  <c r="J200" i="17"/>
  <c r="J161" i="17"/>
  <c r="J109" i="15"/>
  <c r="J199" i="13"/>
  <c r="J116" i="13"/>
  <c r="BK174" i="12"/>
  <c r="J222" i="11"/>
  <c r="J119" i="11"/>
  <c r="BK111" i="9"/>
  <c r="BK116" i="6"/>
  <c r="BK98" i="5"/>
  <c r="BK90" i="3"/>
  <c r="J92" i="37"/>
  <c r="J90" i="35"/>
  <c r="BK211" i="31"/>
  <c r="J96" i="31"/>
  <c r="BK152" i="30"/>
  <c r="J186" i="29"/>
  <c r="J123" i="29"/>
  <c r="BK133" i="28"/>
  <c r="BK221" i="27"/>
  <c r="J245" i="26"/>
  <c r="BK190" i="26"/>
  <c r="J151" i="26"/>
  <c r="J109" i="23"/>
  <c r="BK101" i="21"/>
  <c r="J90" i="18"/>
  <c r="BK132" i="17"/>
  <c r="BK106" i="15"/>
  <c r="J193" i="13"/>
  <c r="BK100" i="13"/>
  <c r="J186" i="12"/>
  <c r="J122" i="12"/>
  <c r="BK207" i="11"/>
  <c r="J109" i="11"/>
  <c r="J106" i="9"/>
  <c r="BK116" i="7"/>
  <c r="J106" i="6"/>
  <c r="BK116" i="3"/>
  <c r="J369" i="2"/>
  <c r="BK98" i="36"/>
  <c r="BK90" i="35"/>
  <c r="BK92" i="34"/>
  <c r="BK89" i="32"/>
  <c r="BK189" i="31"/>
  <c r="J236" i="30"/>
  <c r="BK183" i="30"/>
  <c r="BK195" i="29"/>
  <c r="J150" i="29"/>
  <c r="BK97" i="29"/>
  <c r="BK191" i="28"/>
  <c r="J149" i="28"/>
  <c r="J96" i="28"/>
  <c r="BK197" i="27"/>
  <c r="BK243" i="26"/>
  <c r="BK148" i="26"/>
  <c r="J101" i="25"/>
  <c r="J90" i="23"/>
  <c r="J101" i="21"/>
  <c r="J109" i="19"/>
  <c r="J205" i="17"/>
  <c r="BK172" i="17"/>
  <c r="BK97" i="16"/>
  <c r="J101" i="15"/>
  <c r="J211" i="13"/>
  <c r="J158" i="13"/>
  <c r="BK170" i="12"/>
  <c r="BK216" i="11"/>
  <c r="BK159" i="11"/>
  <c r="BK114" i="9"/>
  <c r="BK98" i="8"/>
  <c r="J93" i="4"/>
  <c r="BK335" i="2"/>
  <c r="J203" i="2"/>
  <c r="J106" i="34"/>
  <c r="J109" i="32"/>
  <c r="BK214" i="31"/>
  <c r="BK116" i="31"/>
  <c r="J181" i="30"/>
  <c r="J117" i="30"/>
  <c r="J157" i="29"/>
  <c r="BK228" i="28"/>
  <c r="BK207" i="28"/>
  <c r="BK136" i="28"/>
  <c r="J226" i="27"/>
  <c r="BK172" i="27"/>
  <c r="BK103" i="27"/>
  <c r="J173" i="26"/>
  <c r="BK98" i="26"/>
  <c r="BK90" i="23"/>
  <c r="J104" i="21"/>
  <c r="BK239" i="17"/>
  <c r="BK157" i="17"/>
  <c r="J104" i="16"/>
  <c r="BK98" i="14"/>
  <c r="J204" i="13"/>
  <c r="J152" i="13"/>
  <c r="BK210" i="12"/>
  <c r="J147" i="12"/>
  <c r="J214" i="11"/>
  <c r="BK139" i="11"/>
  <c r="BK101" i="10"/>
  <c r="BK93" i="8"/>
  <c r="BK116" i="4"/>
  <c r="BK471" i="2"/>
  <c r="BK96" i="39"/>
  <c r="J93" i="36"/>
  <c r="BK104" i="32"/>
  <c r="J160" i="31"/>
  <c r="J205" i="30"/>
  <c r="J197" i="30"/>
  <c r="J176" i="29"/>
  <c r="J101" i="29"/>
  <c r="BK175" i="28"/>
  <c r="BK100" i="28"/>
  <c r="J183" i="27"/>
  <c r="J99" i="27"/>
  <c r="BK181" i="26"/>
  <c r="BK118" i="26"/>
  <c r="BK104" i="24"/>
  <c r="J89" i="23"/>
  <c r="J114" i="20"/>
  <c r="J116" i="18"/>
  <c r="BK224" i="17"/>
  <c r="J167" i="17"/>
  <c r="J96" i="17"/>
  <c r="J101" i="14"/>
  <c r="J210" i="13"/>
  <c r="BK224" i="12"/>
  <c r="J155" i="12"/>
  <c r="BK194" i="11"/>
  <c r="J96" i="11"/>
  <c r="J114" i="8"/>
  <c r="J93" i="7"/>
  <c r="BK98" i="6"/>
  <c r="BK152" i="2"/>
  <c r="BK86" i="38"/>
  <c r="BK93" i="35"/>
  <c r="BK111" i="32"/>
  <c r="BK201" i="31"/>
  <c r="J143" i="31"/>
  <c r="BK227" i="30"/>
  <c r="BK134" i="30"/>
  <c r="BK167" i="29"/>
  <c r="BK103" i="29"/>
  <c r="J154" i="28"/>
  <c r="BK175" i="27"/>
  <c r="BK216" i="26"/>
  <c r="BK156" i="26"/>
  <c r="BK116" i="24"/>
  <c r="BK111" i="21"/>
  <c r="BK114" i="18"/>
  <c r="BK220" i="17"/>
  <c r="BK188" i="17"/>
  <c r="J94" i="17"/>
  <c r="BK225" i="13"/>
  <c r="BK134" i="13"/>
  <c r="BK96" i="13"/>
  <c r="BK161" i="12"/>
  <c r="J96" i="12"/>
  <c r="J159" i="11"/>
  <c r="J114" i="10"/>
  <c r="J101" i="9"/>
  <c r="BK89" i="6"/>
  <c r="BK97" i="4"/>
  <c r="BK441" i="2"/>
  <c r="BK206" i="2"/>
  <c r="J87" i="37"/>
  <c r="J93" i="35"/>
  <c r="J101" i="32"/>
  <c r="BK199" i="31"/>
  <c r="BK156" i="31"/>
  <c r="BK109" i="31"/>
  <c r="J190" i="30"/>
  <c r="BK98" i="30"/>
  <c r="J143" i="29"/>
  <c r="BK215" i="28"/>
  <c r="BK187" i="28"/>
  <c r="BK238" i="27"/>
  <c r="BK160" i="27"/>
  <c r="J110" i="27"/>
  <c r="BK223" i="26"/>
  <c r="J131" i="26"/>
  <c r="BK111" i="24"/>
  <c r="BK109" i="20"/>
  <c r="J97" i="19"/>
  <c r="J213" i="17"/>
  <c r="J122" i="17"/>
  <c r="J111" i="14"/>
  <c r="J200" i="13"/>
  <c r="BK146" i="13"/>
  <c r="J196" i="12"/>
  <c r="J153" i="12"/>
  <c r="J241" i="11"/>
  <c r="BK200" i="11"/>
  <c r="BK132" i="11"/>
  <c r="BK92" i="9"/>
  <c r="J98" i="6"/>
  <c r="J98" i="4"/>
  <c r="BK324" i="2"/>
  <c r="BK84" i="38"/>
  <c r="BK109" i="36"/>
  <c r="J101" i="34"/>
  <c r="J104" i="32"/>
  <c r="J181" i="31"/>
  <c r="BK249" i="30"/>
  <c r="J165" i="30"/>
  <c r="J113" i="30"/>
  <c r="BK112" i="29"/>
  <c r="BK178" i="28"/>
  <c r="J109" i="28"/>
  <c r="J179" i="27"/>
  <c r="BK95" i="27"/>
  <c r="J158" i="26"/>
  <c r="J90" i="25"/>
  <c r="BK89" i="23"/>
  <c r="BK111" i="19"/>
  <c r="BK190" i="17"/>
  <c r="J117" i="17"/>
  <c r="J114" i="15"/>
  <c r="BK214" i="13"/>
  <c r="BK147" i="13"/>
  <c r="BK229" i="12"/>
  <c r="J157" i="12"/>
  <c r="BK94" i="12"/>
  <c r="BK179" i="11"/>
  <c r="J117" i="11"/>
  <c r="J98" i="9"/>
  <c r="BK97" i="6"/>
  <c r="BK111" i="3"/>
  <c r="J421" i="2"/>
  <c r="BK270" i="2"/>
  <c r="J100" i="39"/>
  <c r="BK116" i="33"/>
  <c r="BK92" i="32"/>
  <c r="J201" i="31"/>
  <c r="BK136" i="31"/>
  <c r="J100" i="31"/>
  <c r="J215" i="30"/>
  <c r="BK171" i="30"/>
  <c r="J195" i="29"/>
  <c r="J193" i="28"/>
  <c r="BK143" i="28"/>
  <c r="J207" i="27"/>
  <c r="BK155" i="27"/>
  <c r="J212" i="26"/>
  <c r="BK166" i="26"/>
  <c r="J111" i="25"/>
  <c r="BK97" i="24"/>
  <c r="J116" i="22"/>
  <c r="J101" i="20"/>
  <c r="BK222" i="17"/>
  <c r="J139" i="17"/>
  <c r="J104" i="15"/>
  <c r="BK185" i="13"/>
  <c r="BK94" i="13"/>
  <c r="BK180" i="12"/>
  <c r="J229" i="11"/>
  <c r="BK163" i="11"/>
  <c r="BK89" i="10"/>
  <c r="BK93" i="7"/>
  <c r="J116" i="4"/>
  <c r="J370" i="2"/>
  <c r="BK126" i="2"/>
  <c r="J111" i="35"/>
  <c r="J90" i="34"/>
  <c r="BK125" i="31"/>
  <c r="J195" i="30"/>
  <c r="BK127" i="30"/>
  <c r="J170" i="29"/>
  <c r="BK130" i="29"/>
  <c r="J151" i="28"/>
  <c r="BK248" i="27"/>
  <c r="J152" i="27"/>
  <c r="BK207" i="26"/>
  <c r="J166" i="26"/>
  <c r="BK106" i="24"/>
  <c r="J111" i="21"/>
  <c r="BK93" i="18"/>
  <c r="J163" i="17"/>
  <c r="J92" i="16"/>
  <c r="BK89" i="14"/>
  <c r="BK152" i="13"/>
  <c r="J202" i="12"/>
  <c r="BK155" i="12"/>
  <c r="J242" i="11"/>
  <c r="BK124" i="11"/>
  <c r="J89" i="10"/>
  <c r="BK98" i="7"/>
  <c r="J106" i="5"/>
  <c r="J111" i="3"/>
  <c r="BK489" i="2"/>
  <c r="J89" i="2"/>
  <c r="J98" i="35"/>
  <c r="BK101" i="33"/>
  <c r="J233" i="31"/>
  <c r="J185" i="31"/>
  <c r="BK100" i="31"/>
  <c r="BK224" i="30"/>
  <c r="J138" i="30"/>
  <c r="BK153" i="29"/>
  <c r="BK105" i="29"/>
  <c r="BK201" i="28"/>
  <c r="BK125" i="28"/>
  <c r="J228" i="27"/>
  <c r="J142" i="27"/>
  <c r="J97" i="27"/>
  <c r="BK149" i="26"/>
  <c r="BK106" i="25"/>
  <c r="J104" i="23"/>
  <c r="J106" i="21"/>
  <c r="BK98" i="20"/>
  <c r="J93" i="18"/>
  <c r="J192" i="17"/>
  <c r="J169" i="17"/>
  <c r="J116" i="16"/>
  <c r="BK104" i="14"/>
  <c r="BK187" i="13"/>
  <c r="J114" i="13"/>
  <c r="BK157" i="12"/>
  <c r="J239" i="11"/>
  <c r="BK192" i="11"/>
  <c r="J90" i="10"/>
  <c r="J116" i="7"/>
  <c r="J101" i="5"/>
  <c r="BK531" i="2"/>
  <c r="J202" i="2"/>
  <c r="BK106" i="33"/>
  <c r="BK101" i="32"/>
  <c r="BK204" i="31"/>
  <c r="BK131" i="31"/>
  <c r="J188" i="30"/>
  <c r="J100" i="30"/>
  <c r="BK149" i="29"/>
  <c r="J215" i="28"/>
  <c r="J158" i="28"/>
  <c r="BK231" i="27"/>
  <c r="BK166" i="27"/>
  <c r="J221" i="26"/>
  <c r="BK154" i="26"/>
  <c r="J93" i="24"/>
  <c r="J89" i="22"/>
  <c r="BK93" i="20"/>
  <c r="BK174" i="17"/>
  <c r="BK92" i="16"/>
  <c r="BK239" i="13"/>
  <c r="J185" i="13"/>
  <c r="BK102" i="13"/>
  <c r="J172" i="12"/>
  <c r="BK241" i="11"/>
  <c r="J172" i="11"/>
  <c r="BK111" i="10"/>
  <c r="J98" i="8"/>
  <c r="BK97" i="5"/>
  <c r="J93" i="3"/>
  <c r="J116" i="36"/>
  <c r="BK89" i="34"/>
  <c r="J214" i="31"/>
  <c r="BK175" i="31"/>
  <c r="J207" i="30"/>
  <c r="BK193" i="30"/>
  <c r="BK193" i="29"/>
  <c r="J216" i="28"/>
  <c r="BK129" i="28"/>
  <c r="BK195" i="27"/>
  <c r="J127" i="27"/>
  <c r="BK219" i="26"/>
  <c r="BK158" i="26"/>
  <c r="J116" i="25"/>
  <c r="BK93" i="24"/>
  <c r="BK104" i="22"/>
  <c r="J106" i="20"/>
  <c r="BK106" i="18"/>
  <c r="J229" i="17"/>
  <c r="J206" i="17"/>
  <c r="J149" i="17"/>
  <c r="BK111" i="16"/>
  <c r="J104" i="14"/>
  <c r="BK201" i="13"/>
  <c r="J123" i="13"/>
  <c r="J177" i="12"/>
  <c r="J227" i="11"/>
  <c r="BK126" i="11"/>
  <c r="J111" i="10"/>
  <c r="J101" i="8"/>
  <c r="BK104" i="6"/>
  <c r="J471" i="2"/>
  <c r="BK252" i="2"/>
  <c r="J88" i="38"/>
  <c r="BK114" i="34"/>
  <c r="J106" i="32"/>
  <c r="J215" i="31"/>
  <c r="BK148" i="31"/>
  <c r="BK231" i="30"/>
  <c r="BK147" i="30"/>
  <c r="BK176" i="29"/>
  <c r="J108" i="29"/>
  <c r="BK121" i="28"/>
  <c r="BK164" i="27"/>
  <c r="J204" i="26"/>
  <c r="BK143" i="26"/>
  <c r="J92" i="25"/>
  <c r="J101" i="22"/>
  <c r="BK90" i="19"/>
  <c r="J232" i="17"/>
  <c r="BK192" i="17"/>
  <c r="J115" i="17"/>
  <c r="J116" i="14"/>
  <c r="BK204" i="13"/>
  <c r="J100" i="13"/>
  <c r="J170" i="12"/>
  <c r="BK243" i="11"/>
  <c r="BK157" i="11"/>
  <c r="J111" i="9"/>
  <c r="BK90" i="8"/>
  <c r="BK101" i="5"/>
  <c r="BK106" i="3"/>
  <c r="J270" i="2"/>
  <c r="BK89" i="2"/>
  <c r="J109" i="35"/>
  <c r="BK114" i="32"/>
  <c r="BK233" i="31"/>
  <c r="J191" i="31"/>
  <c r="J148" i="31"/>
  <c r="BK237" i="30"/>
  <c r="BK158" i="30"/>
  <c r="J166" i="29"/>
  <c r="J110" i="29"/>
  <c r="J211" i="28"/>
  <c r="J133" i="28"/>
  <c r="BK223" i="27"/>
  <c r="BK97" i="27"/>
  <c r="J188" i="26"/>
  <c r="BK113" i="26"/>
  <c r="BK92" i="25"/>
  <c r="J104" i="22"/>
  <c r="J93" i="20"/>
  <c r="BK89" i="19"/>
  <c r="J132" i="17"/>
  <c r="BK98" i="16"/>
  <c r="BK215" i="13"/>
  <c r="J179" i="13"/>
  <c r="J94" i="13"/>
  <c r="BK165" i="12"/>
  <c r="BK234" i="11"/>
  <c r="J188" i="11"/>
  <c r="J134" i="11"/>
  <c r="J98" i="10"/>
  <c r="BK111" i="7"/>
  <c r="BK92" i="5"/>
  <c r="J90" i="4"/>
  <c r="BK370" i="2"/>
  <c r="J87" i="39"/>
  <c r="J101" i="36"/>
  <c r="BK93" i="34"/>
  <c r="J114" i="32"/>
  <c r="J193" i="31"/>
  <c r="BK235" i="30"/>
  <c r="J158" i="30"/>
  <c r="J119" i="30"/>
  <c r="BK150" i="29"/>
  <c r="BK218" i="28"/>
  <c r="BK158" i="28"/>
  <c r="BK249" i="27"/>
  <c r="BK183" i="27"/>
  <c r="J133" i="27"/>
  <c r="BK188" i="26"/>
  <c r="BK121" i="26"/>
  <c r="BK106" i="22"/>
  <c r="J109" i="18"/>
  <c r="J202" i="17"/>
  <c r="J102" i="17"/>
  <c r="J93" i="15"/>
  <c r="J213" i="13"/>
  <c r="J136" i="13"/>
  <c r="J227" i="12"/>
  <c r="BK128" i="12"/>
  <c r="BK206" i="11"/>
  <c r="BK174" i="11"/>
  <c r="J102" i="11"/>
  <c r="BK106" i="7"/>
  <c r="BK116" i="5"/>
  <c r="BK98" i="3"/>
  <c r="J371" i="2"/>
  <c r="BK203" i="2"/>
  <c r="J106" i="35"/>
  <c r="J104" i="33"/>
  <c r="J204" i="31"/>
  <c r="BK168" i="31"/>
  <c r="BK113" i="31"/>
  <c r="BK242" i="30"/>
  <c r="BK197" i="30"/>
  <c r="BK138" i="30"/>
  <c r="BK108" i="29"/>
  <c r="J223" i="28"/>
  <c r="J175" i="28"/>
  <c r="J94" i="28"/>
  <c r="J205" i="27"/>
  <c r="J238" i="26"/>
  <c r="J198" i="26"/>
  <c r="J160" i="26"/>
  <c r="BK98" i="25"/>
  <c r="J90" i="24"/>
  <c r="J93" i="21"/>
  <c r="J239" i="17"/>
  <c r="BK169" i="17"/>
  <c r="BK114" i="16"/>
  <c r="BK114" i="14"/>
  <c r="BK141" i="13"/>
  <c r="J199" i="12"/>
  <c r="BK92" i="12"/>
  <c r="BK182" i="11"/>
  <c r="BK92" i="10"/>
  <c r="BK101" i="8"/>
  <c r="J89" i="6"/>
  <c r="BK114" i="4"/>
  <c r="BK329" i="2"/>
  <c r="J90" i="37"/>
  <c r="BK116" i="34"/>
  <c r="J175" i="31"/>
  <c r="BK215" i="30"/>
  <c r="BK142" i="30"/>
  <c r="BK173" i="29"/>
  <c r="BK120" i="29"/>
  <c r="J178" i="28"/>
  <c r="J236" i="27"/>
  <c r="J177" i="27"/>
  <c r="J231" i="26"/>
  <c r="BK184" i="26"/>
  <c r="J102" i="26"/>
  <c r="J101" i="23"/>
  <c r="BK89" i="21"/>
  <c r="BK205" i="17"/>
  <c r="BK94" i="17"/>
  <c r="BK101" i="14"/>
  <c r="BK158" i="13"/>
  <c r="J210" i="12"/>
  <c r="J142" i="12"/>
  <c r="BK219" i="11"/>
  <c r="BK155" i="11"/>
  <c r="BK90" i="10"/>
  <c r="J92" i="8"/>
  <c r="BK114" i="6"/>
  <c r="BK104" i="4"/>
  <c r="BK101" i="3"/>
  <c r="BK256" i="2"/>
  <c r="J116" i="35"/>
  <c r="BK106" i="34"/>
  <c r="BK98" i="33"/>
  <c r="J223" i="31"/>
  <c r="BK158" i="31"/>
  <c r="J249" i="30"/>
  <c r="BK163" i="30"/>
  <c r="J130" i="29"/>
  <c r="J207" i="28"/>
  <c r="BK151" i="28"/>
  <c r="J98" i="28"/>
  <c r="BK205" i="27"/>
  <c r="BK122" i="27"/>
  <c r="BK204" i="26"/>
  <c r="BK100" i="26"/>
  <c r="BK89" i="24"/>
  <c r="BK101" i="22"/>
  <c r="BK114" i="20"/>
  <c r="BK98" i="19"/>
  <c r="BK219" i="17"/>
  <c r="J181" i="17"/>
  <c r="BK117" i="17"/>
  <c r="BK104" i="15"/>
  <c r="J214" i="13"/>
  <c r="J129" i="13"/>
  <c r="BK135" i="12"/>
  <c r="J215" i="11"/>
  <c r="BK122" i="11"/>
  <c r="BK104" i="8"/>
  <c r="BK90" i="6"/>
  <c r="J534" i="2"/>
  <c r="J206" i="2"/>
  <c r="J97" i="35"/>
  <c r="BK89" i="33"/>
  <c r="J216" i="31"/>
  <c r="BK143" i="31"/>
  <c r="BK252" i="30"/>
  <c r="J173" i="30"/>
  <c r="BK188" i="29"/>
  <c r="BK101" i="29"/>
  <c r="BK193" i="28"/>
  <c r="J113" i="28"/>
  <c r="J223" i="27"/>
  <c r="J160" i="27"/>
  <c r="BK202" i="26"/>
  <c r="J138" i="26"/>
  <c r="J111" i="24"/>
  <c r="BK93" i="22"/>
  <c r="J89" i="21"/>
  <c r="BK232" i="17"/>
  <c r="J109" i="17"/>
  <c r="BK92" i="15"/>
  <c r="BK222" i="13"/>
  <c r="J177" i="13"/>
  <c r="BK114" i="13"/>
  <c r="J178" i="12"/>
  <c r="BK98" i="12"/>
  <c r="J211" i="11"/>
  <c r="J152" i="11"/>
  <c r="BK116" i="8"/>
  <c r="BK109" i="5"/>
  <c r="J89" i="4"/>
  <c r="J397" i="2"/>
  <c r="BK87" i="37"/>
  <c r="BK92" i="35"/>
  <c r="BK223" i="31"/>
  <c r="BK183" i="31"/>
  <c r="J94" i="31"/>
  <c r="J201" i="30"/>
  <c r="BK113" i="30"/>
  <c r="J118" i="29"/>
  <c r="BK181" i="28"/>
  <c r="J121" i="28"/>
  <c r="BK211" i="27"/>
  <c r="J120" i="27"/>
  <c r="BK196" i="26"/>
  <c r="BK129" i="26"/>
  <c r="J116" i="24"/>
  <c r="BK106" i="23"/>
  <c r="BK90" i="21"/>
  <c r="BK116" i="19"/>
  <c r="BK247" i="17"/>
  <c r="BK213" i="17"/>
  <c r="BK161" i="17"/>
  <c r="J97" i="16"/>
  <c r="BK92" i="14"/>
  <c r="BK197" i="13"/>
  <c r="J184" i="12"/>
  <c r="BK96" i="12"/>
  <c r="J174" i="11"/>
  <c r="BK98" i="11"/>
  <c r="J111" i="8"/>
  <c r="J114" i="6"/>
  <c r="J368" i="2"/>
  <c r="J96" i="39"/>
  <c r="J98" i="36"/>
  <c r="J89" i="34"/>
  <c r="J93" i="32"/>
  <c r="J171" i="31"/>
  <c r="J98" i="31"/>
  <c r="J199" i="30"/>
  <c r="J115" i="30"/>
  <c r="BK151" i="29"/>
  <c r="J226" i="28"/>
  <c r="BK218" i="27"/>
  <c r="J112" i="27"/>
  <c r="J182" i="26"/>
  <c r="J125" i="26"/>
  <c r="BK98" i="23"/>
  <c r="BK114" i="19"/>
  <c r="J97" i="18"/>
  <c r="BK216" i="17"/>
  <c r="J172" i="17"/>
  <c r="BK98" i="17"/>
  <c r="BK106" i="14"/>
  <c r="J195" i="13"/>
  <c r="BK116" i="13"/>
  <c r="BK184" i="12"/>
  <c r="J107" i="12"/>
  <c r="BK167" i="11"/>
  <c r="J115" i="11"/>
  <c r="BK109" i="9"/>
  <c r="J89" i="7"/>
  <c r="J109" i="4"/>
  <c r="J409" i="2"/>
  <c r="J252" i="2"/>
  <c r="J86" i="38"/>
  <c r="BK101" i="35"/>
  <c r="BK111" i="33"/>
  <c r="J240" i="31"/>
  <c r="J178" i="31"/>
  <c r="BK129" i="31"/>
  <c r="J235" i="30"/>
  <c r="J106" i="30"/>
  <c r="J155" i="29"/>
  <c r="BK233" i="28"/>
  <c r="J195" i="28"/>
  <c r="BK113" i="28"/>
  <c r="J185" i="27"/>
  <c r="J137" i="27"/>
  <c r="J226" i="26"/>
  <c r="J162" i="26"/>
  <c r="BK109" i="25"/>
  <c r="J111" i="22"/>
  <c r="BK90" i="20"/>
  <c r="BK116" i="18"/>
  <c r="BK149" i="17"/>
  <c r="J90" i="16"/>
  <c r="BK227" i="13"/>
  <c r="BK98" i="13"/>
  <c r="BK198" i="12"/>
  <c r="BK137" i="12"/>
  <c r="J224" i="11"/>
  <c r="J155" i="11"/>
  <c r="BK94" i="11"/>
  <c r="J116" i="8"/>
  <c r="J111" i="5"/>
  <c r="BK512" i="2"/>
  <c r="BK91" i="39"/>
  <c r="BK85" i="37"/>
  <c r="BK106" i="35"/>
  <c r="BK109" i="33"/>
  <c r="J211" i="31"/>
  <c r="J138" i="31"/>
  <c r="BK211" i="30"/>
  <c r="J152" i="30"/>
  <c r="J167" i="29"/>
  <c r="BK123" i="29"/>
  <c r="BK203" i="28"/>
  <c r="BK250" i="27"/>
  <c r="BK191" i="27"/>
  <c r="BK137" i="27"/>
  <c r="J210" i="26"/>
  <c r="J129" i="26"/>
  <c r="J104" i="24"/>
  <c r="J97" i="21"/>
  <c r="J98" i="18"/>
  <c r="BK182" i="17"/>
  <c r="BK111" i="17"/>
  <c r="BK111" i="14"/>
  <c r="J176" i="13"/>
  <c r="BK111" i="13"/>
  <c r="BK182" i="12"/>
  <c r="BK117" i="12"/>
  <c r="J200" i="11"/>
  <c r="BK149" i="11"/>
  <c r="BK106" i="9"/>
  <c r="J97" i="7"/>
  <c r="BK90" i="5"/>
  <c r="J530" i="2"/>
  <c r="BK222" i="2"/>
  <c r="J97" i="36"/>
  <c r="BK111" i="34"/>
  <c r="BK218" i="31"/>
  <c r="BK171" i="31"/>
  <c r="J121" i="31"/>
  <c r="J262" i="30"/>
  <c r="BK203" i="30"/>
  <c r="J125" i="30"/>
  <c r="J233" i="28"/>
  <c r="J183" i="28"/>
  <c r="BK98" i="28"/>
  <c r="BK189" i="27"/>
  <c r="J95" i="27"/>
  <c r="BK206" i="26"/>
  <c r="J156" i="26"/>
  <c r="BK114" i="24"/>
  <c r="BK111" i="23"/>
  <c r="J109" i="20"/>
  <c r="J194" i="17"/>
  <c r="J157" i="17"/>
  <c r="BK101" i="16"/>
  <c r="J239" i="13"/>
  <c r="BK123" i="13"/>
  <c r="BK206" i="12"/>
  <c r="BK132" i="12"/>
  <c r="J207" i="11"/>
  <c r="J109" i="10"/>
  <c r="J93" i="8"/>
  <c r="J116" i="5"/>
  <c r="J116" i="3"/>
  <c r="J273" i="2"/>
  <c r="BK114" i="36"/>
  <c r="BK203" i="31"/>
  <c r="BK261" i="30"/>
  <c r="BK165" i="30"/>
  <c r="BK94" i="30"/>
  <c r="BK158" i="29"/>
  <c r="BK118" i="29"/>
  <c r="J131" i="28"/>
  <c r="J199" i="27"/>
  <c r="J129" i="27"/>
  <c r="BK212" i="26"/>
  <c r="J171" i="26"/>
  <c r="BK101" i="25"/>
  <c r="BK114" i="21"/>
  <c r="BK97" i="18"/>
  <c r="J220" i="17"/>
  <c r="J152" i="17"/>
  <c r="BK97" i="15"/>
  <c r="BK179" i="13"/>
  <c r="BK129" i="13"/>
  <c r="J194" i="12"/>
  <c r="J130" i="12"/>
  <c r="BK212" i="11"/>
  <c r="J150" i="11"/>
  <c r="J109" i="8"/>
  <c r="J111" i="6"/>
  <c r="BK98" i="4"/>
  <c r="J92" i="3"/>
  <c r="BK257" i="2"/>
  <c r="J104" i="35"/>
  <c r="J114" i="33"/>
  <c r="BK241" i="31"/>
  <c r="J168" i="31"/>
  <c r="BK96" i="31"/>
  <c r="BK181" i="30"/>
  <c r="J181" i="29"/>
  <c r="J141" i="29"/>
  <c r="J212" i="28"/>
  <c r="J162" i="28"/>
  <c r="BK94" i="28"/>
  <c r="J166" i="27"/>
  <c r="BK101" i="27"/>
  <c r="J202" i="26"/>
  <c r="BK97" i="25"/>
  <c r="J106" i="22"/>
  <c r="J97" i="20"/>
  <c r="BK104" i="18"/>
  <c r="BK206" i="17"/>
  <c r="BK144" i="17"/>
  <c r="J111" i="15"/>
  <c r="BK90" i="14"/>
  <c r="J169" i="13"/>
  <c r="BK186" i="12"/>
  <c r="J120" i="12"/>
  <c r="J206" i="11"/>
  <c r="BK114" i="10"/>
  <c r="BK111" i="8"/>
  <c r="J104" i="6"/>
  <c r="J90" i="3"/>
  <c r="BK259" i="2"/>
  <c r="BK89" i="36"/>
  <c r="BK93" i="33"/>
  <c r="J89" i="32"/>
  <c r="J156" i="31"/>
  <c r="J237" i="30"/>
  <c r="BK123" i="30"/>
  <c r="BK171" i="29"/>
  <c r="BK125" i="29"/>
  <c r="J214" i="28"/>
  <c r="BK148" i="28"/>
  <c r="BK243" i="27"/>
  <c r="J182" i="27"/>
  <c r="BK125" i="27"/>
  <c r="J196" i="26"/>
  <c r="BK116" i="26"/>
  <c r="J109" i="22"/>
  <c r="BK97" i="21"/>
  <c r="J204" i="17"/>
  <c r="J126" i="17"/>
  <c r="BK89" i="15"/>
  <c r="J220" i="13"/>
  <c r="J147" i="13"/>
  <c r="BK217" i="12"/>
  <c r="BK159" i="12"/>
  <c r="BK232" i="11"/>
  <c r="J167" i="11"/>
  <c r="BK106" i="10"/>
  <c r="BK89" i="8"/>
  <c r="BK106" i="4"/>
  <c r="J254" i="2"/>
  <c r="BK100" i="39"/>
  <c r="J106" i="36"/>
  <c r="BK106" i="32"/>
  <c r="BK187" i="31"/>
  <c r="J133" i="31"/>
  <c r="J203" i="30"/>
  <c r="BK157" i="30"/>
  <c r="BK155" i="29"/>
  <c r="J191" i="28"/>
  <c r="J123" i="28"/>
  <c r="J216" i="27"/>
  <c r="BK162" i="27"/>
  <c r="J217" i="26"/>
  <c r="J148" i="26"/>
  <c r="BK111" i="25"/>
  <c r="J98" i="23"/>
  <c r="BK98" i="21"/>
  <c r="J93" i="19"/>
  <c r="J246" i="17"/>
  <c r="BK194" i="17"/>
  <c r="J137" i="17"/>
  <c r="J116" i="15"/>
  <c r="J89" i="14"/>
  <c r="J187" i="13"/>
  <c r="BK190" i="12"/>
  <c r="J100" i="12"/>
  <c r="J180" i="11"/>
  <c r="BK116" i="9"/>
  <c r="J114" i="7"/>
  <c r="J106" i="4"/>
  <c r="J329" i="2"/>
  <c r="BK93" i="39"/>
  <c r="BK97" i="36"/>
  <c r="J93" i="34"/>
  <c r="BK238" i="31"/>
  <c r="J149" i="31"/>
  <c r="BK236" i="30"/>
  <c r="J163" i="30"/>
  <c r="J178" i="29"/>
  <c r="BK116" i="29"/>
  <c r="J218" i="28"/>
  <c r="J211" i="27"/>
  <c r="J243" i="26"/>
  <c r="J175" i="26"/>
  <c r="BK104" i="25"/>
  <c r="BK116" i="22"/>
  <c r="BK97" i="19"/>
  <c r="J89" i="18"/>
  <c r="BK210" i="17"/>
  <c r="BK167" i="17"/>
  <c r="BK102" i="17"/>
  <c r="J114" i="14"/>
  <c r="BK177" i="13"/>
  <c r="BK131" i="13"/>
  <c r="J212" i="12"/>
  <c r="J124" i="12"/>
  <c r="BK215" i="11"/>
  <c r="BK134" i="11"/>
  <c r="J116" i="9"/>
  <c r="J111" i="7"/>
  <c r="BK89" i="5"/>
  <c r="J97" i="3"/>
  <c r="BK333" i="2"/>
  <c r="BK87" i="39"/>
  <c r="BK104" i="35"/>
  <c r="J97" i="33"/>
  <c r="J228" i="31"/>
  <c r="BK185" i="31"/>
  <c r="BK123" i="31"/>
  <c r="J183" i="30"/>
  <c r="BK181" i="29"/>
  <c r="BK241" i="28"/>
  <c r="J201" i="28"/>
  <c r="J148" i="28"/>
  <c r="BK193" i="27"/>
  <c r="J140" i="27"/>
  <c r="J236" i="26"/>
  <c r="BK151" i="26"/>
  <c r="J97" i="25"/>
  <c r="BK109" i="21"/>
  <c r="J116" i="19"/>
  <c r="BK217" i="17"/>
  <c r="BK130" i="17"/>
  <c r="BK89" i="16"/>
  <c r="BK207" i="13"/>
  <c r="J171" i="13"/>
  <c r="BK222" i="12"/>
  <c r="BK188" i="12"/>
  <c r="J117" i="12"/>
  <c r="BK211" i="11"/>
  <c r="J161" i="11"/>
  <c r="J106" i="10"/>
  <c r="J93" i="6"/>
  <c r="J97" i="4"/>
  <c r="BK424" i="2"/>
  <c r="J126" i="2"/>
  <c r="BK90" i="37"/>
  <c r="BK109" i="34"/>
  <c r="BK90" i="33"/>
  <c r="J207" i="31"/>
  <c r="BK259" i="30"/>
  <c r="J185" i="30"/>
  <c r="J123" i="30"/>
  <c r="BK143" i="29"/>
  <c r="BK238" i="28"/>
  <c r="J166" i="28"/>
  <c r="BK233" i="27"/>
  <c r="J172" i="27"/>
  <c r="J228" i="26"/>
  <c r="BK114" i="25"/>
  <c r="BK109" i="23"/>
  <c r="J98" i="19"/>
  <c r="BK227" i="17"/>
  <c r="J130" i="17"/>
  <c r="J98" i="16"/>
  <c r="BK230" i="13"/>
  <c r="J181" i="13"/>
  <c r="BK121" i="13"/>
  <c r="J148" i="12"/>
  <c r="BK239" i="11"/>
  <c r="J181" i="11"/>
  <c r="J137" i="11"/>
  <c r="BK106" i="8"/>
  <c r="BK109" i="6"/>
  <c r="J106" i="3"/>
  <c r="BK534" i="2"/>
  <c r="BK272" i="2"/>
  <c r="J85" i="37"/>
  <c r="J116" i="34"/>
  <c r="J231" i="31"/>
  <c r="J166" i="31"/>
  <c r="J247" i="30"/>
  <c r="J224" i="30"/>
  <c r="BK140" i="30"/>
  <c r="J138" i="29"/>
  <c r="BK216" i="28"/>
  <c r="BK168" i="28"/>
  <c r="J238" i="27"/>
  <c r="BK199" i="27"/>
  <c r="BK120" i="27"/>
  <c r="J190" i="26"/>
  <c r="J116" i="26"/>
  <c r="BK109" i="24"/>
  <c r="J106" i="23"/>
  <c r="J92" i="21"/>
  <c r="BK92" i="18"/>
  <c r="J182" i="17"/>
  <c r="BK96" i="17"/>
  <c r="J90" i="14"/>
  <c r="BK169" i="13"/>
  <c r="J209" i="12"/>
  <c r="J150" i="12"/>
  <c r="J202" i="11"/>
  <c r="BK117" i="11"/>
  <c r="J109" i="9"/>
  <c r="J101" i="6"/>
  <c r="J90" i="5"/>
  <c r="BK421" i="2"/>
  <c r="BK177" i="2"/>
  <c r="BK93" i="36"/>
  <c r="J98" i="34"/>
  <c r="J111" i="31"/>
  <c r="BK205" i="30"/>
  <c r="BK106" i="30"/>
  <c r="BK145" i="29"/>
  <c r="BK211" i="28"/>
  <c r="BK123" i="28"/>
  <c r="J193" i="27"/>
  <c r="BK110" i="27"/>
  <c r="BK194" i="26"/>
  <c r="J118" i="26"/>
  <c r="J98" i="24"/>
  <c r="J109" i="21"/>
  <c r="BK101" i="18"/>
  <c r="BK202" i="17"/>
  <c r="J111" i="17"/>
  <c r="BK237" i="13"/>
  <c r="J154" i="13"/>
  <c r="BK196" i="12"/>
  <c r="BK148" i="12"/>
  <c r="J216" i="11"/>
  <c r="BK111" i="11"/>
  <c r="J97" i="9"/>
  <c r="J104" i="7"/>
  <c r="BK93" i="6"/>
  <c r="BK89" i="3"/>
  <c r="BK111" i="36"/>
  <c r="BK89" i="35"/>
  <c r="J93" i="33"/>
  <c r="BK195" i="31"/>
  <c r="BK151" i="31"/>
  <c r="J232" i="30"/>
  <c r="BK175" i="30"/>
  <c r="J173" i="29"/>
  <c r="J112" i="29"/>
  <c r="J187" i="28"/>
  <c r="J138" i="28"/>
  <c r="J246" i="27"/>
  <c r="J118" i="27"/>
  <c r="J220" i="26"/>
  <c r="BK131" i="26"/>
  <c r="BK101" i="24"/>
  <c r="BK109" i="22"/>
  <c r="BK93" i="21"/>
  <c r="BK101" i="19"/>
  <c r="J222" i="17"/>
  <c r="J159" i="17"/>
  <c r="J106" i="15"/>
  <c r="BK220" i="13"/>
  <c r="BK166" i="13"/>
  <c r="BK178" i="12"/>
  <c r="J94" i="12"/>
  <c r="J186" i="11"/>
  <c r="BK89" i="9"/>
  <c r="J109" i="6"/>
  <c r="BK92" i="3"/>
  <c r="J268" i="2"/>
  <c r="BK109" i="35"/>
  <c r="BK92" i="33"/>
  <c r="J238" i="31"/>
  <c r="BK181" i="31"/>
  <c r="BK94" i="31"/>
  <c r="BK177" i="30"/>
  <c r="BK96" i="30"/>
  <c r="BK141" i="29"/>
  <c r="BK223" i="28"/>
  <c r="J173" i="28"/>
  <c r="J111" i="28"/>
  <c r="BK203" i="27"/>
  <c r="J153" i="27"/>
  <c r="J223" i="26"/>
  <c r="J149" i="26"/>
  <c r="J109" i="25"/>
  <c r="J90" i="22"/>
  <c r="BK89" i="20"/>
  <c r="BK181" i="17"/>
  <c r="BK106" i="16"/>
  <c r="BK109" i="14"/>
  <c r="BK210" i="13"/>
  <c r="BK160" i="13"/>
  <c r="BK227" i="12"/>
  <c r="BK177" i="12"/>
  <c r="BK242" i="11"/>
  <c r="J192" i="11"/>
  <c r="BK130" i="11"/>
  <c r="BK101" i="9"/>
  <c r="BK104" i="5"/>
  <c r="BK97" i="3"/>
  <c r="BK219" i="2"/>
  <c r="BK89" i="39"/>
  <c r="J116" i="33"/>
  <c r="BK207" i="31"/>
  <c r="J118" i="31"/>
  <c r="BK199" i="30"/>
  <c r="BK160" i="30"/>
  <c r="BK183" i="29"/>
  <c r="BK93" i="29"/>
  <c r="BK162" i="28"/>
  <c r="J243" i="27"/>
  <c r="BK177" i="27"/>
  <c r="BK246" i="26"/>
  <c r="J216" i="26"/>
  <c r="J154" i="26"/>
  <c r="J104" i="25"/>
  <c r="J111" i="23"/>
  <c r="J92" i="22"/>
  <c r="BK92" i="20"/>
  <c r="J101" i="18"/>
  <c r="J221" i="17"/>
  <c r="BK176" i="17"/>
  <c r="BK109" i="17"/>
  <c r="BK93" i="15"/>
  <c r="BK199" i="13"/>
  <c r="J119" i="13"/>
  <c r="J161" i="12"/>
  <c r="J232" i="11"/>
  <c r="BK137" i="11"/>
  <c r="J101" i="10"/>
  <c r="J97" i="8"/>
  <c r="J116" i="6"/>
  <c r="J512" i="2"/>
  <c r="J219" i="2"/>
  <c r="BK93" i="37"/>
  <c r="BK98" i="35"/>
  <c r="J92" i="33"/>
  <c r="J221" i="31"/>
  <c r="J129" i="31"/>
  <c r="BK226" i="30"/>
  <c r="J102" i="30"/>
  <c r="BK161" i="29"/>
  <c r="BK95" i="29"/>
  <c r="BK189" i="28"/>
  <c r="J203" i="27"/>
  <c r="BK99" i="27"/>
  <c r="J192" i="26"/>
  <c r="J123" i="26"/>
  <c r="J92" i="23"/>
  <c r="BK106" i="19"/>
  <c r="BK246" i="17"/>
  <c r="BK198" i="17"/>
  <c r="J155" i="17"/>
  <c r="BK116" i="16"/>
  <c r="J93" i="14"/>
  <c r="J164" i="13"/>
  <c r="BK109" i="13"/>
  <c r="J132" i="12"/>
  <c r="BK184" i="11"/>
  <c r="J126" i="11"/>
  <c r="J97" i="10"/>
  <c r="J90" i="9"/>
  <c r="BK111" i="4"/>
  <c r="J89" i="3"/>
  <c r="J259" i="2"/>
  <c r="AS54" i="1"/>
  <c r="BK117" i="30"/>
  <c r="J136" i="29"/>
  <c r="BK204" i="28"/>
  <c r="J160" i="28"/>
  <c r="J208" i="27"/>
  <c r="BK114" i="27"/>
  <c r="BK221" i="26"/>
  <c r="J98" i="26"/>
  <c r="BK90" i="24"/>
  <c r="BK106" i="21"/>
  <c r="J111" i="19"/>
  <c r="J244" i="17"/>
  <c r="BK180" i="17"/>
  <c r="J109" i="16"/>
  <c r="BK93" i="14"/>
  <c r="BK189" i="13"/>
  <c r="J224" i="12"/>
  <c r="J159" i="12"/>
  <c r="BK109" i="12"/>
  <c r="BK198" i="11"/>
  <c r="J149" i="11"/>
  <c r="J100" i="11"/>
  <c r="BK92" i="8"/>
  <c r="J109" i="5"/>
  <c r="J109" i="3"/>
  <c r="BK254" i="2"/>
  <c r="J93" i="37"/>
  <c r="BK114" i="35"/>
  <c r="J116" i="32"/>
  <c r="J183" i="31"/>
  <c r="BK133" i="31"/>
  <c r="BK190" i="30"/>
  <c r="BK132" i="30"/>
  <c r="J161" i="29"/>
  <c r="BK226" i="28"/>
  <c r="BK171" i="28"/>
  <c r="BK96" i="28"/>
  <c r="J197" i="27"/>
  <c r="J122" i="27"/>
  <c r="J206" i="26"/>
  <c r="BK125" i="26"/>
  <c r="J114" i="23"/>
  <c r="J90" i="21"/>
  <c r="BK89" i="18"/>
  <c r="J150" i="17"/>
  <c r="BK104" i="16"/>
  <c r="BK98" i="15"/>
  <c r="BK183" i="13"/>
  <c r="BK127" i="13"/>
  <c r="BK212" i="12"/>
  <c r="J115" i="12"/>
  <c r="BK188" i="11"/>
  <c r="J139" i="11"/>
  <c r="BK96" i="11"/>
  <c r="J109" i="7"/>
  <c r="J97" i="5"/>
  <c r="J537" i="2"/>
  <c r="J335" i="2"/>
  <c r="BK202" i="2"/>
  <c r="J92" i="35"/>
  <c r="BK98" i="32"/>
  <c r="J187" i="31"/>
  <c r="J131" i="31"/>
  <c r="BK262" i="30"/>
  <c r="J226" i="30"/>
  <c r="J175" i="30"/>
  <c r="J183" i="29"/>
  <c r="J228" i="28"/>
  <c r="BK149" i="28"/>
  <c r="J231" i="27"/>
  <c r="J195" i="27"/>
  <c r="BK152" i="27"/>
  <c r="J180" i="26"/>
  <c r="J143" i="26"/>
  <c r="J93" i="25"/>
  <c r="J89" i="24"/>
  <c r="BK116" i="21"/>
  <c r="BK104" i="19"/>
  <c r="J180" i="17"/>
  <c r="J119" i="17"/>
  <c r="J92" i="15"/>
  <c r="BK173" i="13"/>
  <c r="J219" i="12"/>
  <c r="J167" i="12"/>
  <c r="J212" i="11"/>
  <c r="BK152" i="11"/>
  <c r="J114" i="9"/>
  <c r="J89" i="8"/>
  <c r="BK111" i="5"/>
  <c r="BK104" i="3"/>
  <c r="BK274" i="2"/>
  <c r="BK104" i="36"/>
  <c r="J104" i="34"/>
  <c r="BK138" i="31"/>
  <c r="J234" i="30"/>
  <c r="J147" i="30"/>
  <c r="BK178" i="29"/>
  <c r="BK135" i="29"/>
  <c r="BK199" i="28"/>
  <c r="J102" i="28"/>
  <c r="BK153" i="27"/>
  <c r="BK236" i="26"/>
  <c r="BK186" i="26"/>
  <c r="BK116" i="25"/>
  <c r="J93" i="22"/>
  <c r="J114" i="19"/>
  <c r="J186" i="17"/>
  <c r="BK111" i="15"/>
  <c r="J230" i="13"/>
  <c r="J131" i="13"/>
  <c r="BK207" i="12"/>
  <c r="BK150" i="12"/>
  <c r="BK224" i="11"/>
  <c r="J184" i="11"/>
  <c r="BK109" i="10"/>
  <c r="J101" i="7"/>
  <c r="J92" i="5"/>
  <c r="BK93" i="3"/>
  <c r="J274" i="2"/>
  <c r="BK92" i="36"/>
  <c r="BK104" i="34"/>
  <c r="BK109" i="32"/>
  <c r="BK191" i="31"/>
  <c r="J116" i="31"/>
  <c r="J231" i="30"/>
  <c r="BK119" i="30"/>
  <c r="BK157" i="29"/>
  <c r="J221" i="28"/>
  <c r="J156" i="28"/>
  <c r="BK109" i="28"/>
  <c r="BK208" i="27"/>
  <c r="J114" i="27"/>
  <c r="BK231" i="26"/>
  <c r="J114" i="25"/>
  <c r="J97" i="23"/>
  <c r="BK90" i="22"/>
  <c r="J90" i="20"/>
  <c r="BK234" i="17"/>
  <c r="BK179" i="17"/>
  <c r="J98" i="17"/>
  <c r="J106" i="14"/>
  <c r="BK181" i="13"/>
  <c r="J146" i="13"/>
  <c r="J165" i="12"/>
  <c r="BK222" i="11"/>
  <c r="BK150" i="11"/>
  <c r="BK97" i="9"/>
  <c r="J92" i="7"/>
  <c r="J104" i="4"/>
  <c r="J441" i="2"/>
  <c r="J109" i="36"/>
  <c r="J101" i="33"/>
  <c r="BK240" i="31"/>
  <c r="J162" i="31"/>
  <c r="J220" i="30"/>
  <c r="J140" i="30"/>
  <c r="J196" i="29"/>
  <c r="BK110" i="29"/>
  <c r="J185" i="28"/>
  <c r="J250" i="27"/>
  <c r="BK187" i="27"/>
  <c r="BK140" i="27"/>
  <c r="J101" i="27"/>
  <c r="BK162" i="26"/>
  <c r="J94" i="26"/>
  <c r="BK98" i="22"/>
  <c r="BK116" i="20"/>
  <c r="BK229" i="17"/>
  <c r="BK152" i="17"/>
  <c r="BK109" i="15"/>
  <c r="BK232" i="13"/>
  <c r="BK164" i="13"/>
  <c r="J109" i="13"/>
  <c r="BK202" i="12"/>
  <c r="BK120" i="12"/>
  <c r="BK227" i="11"/>
  <c r="J132" i="11"/>
  <c r="BK93" i="10"/>
  <c r="BK101" i="7"/>
  <c r="BK92" i="4"/>
  <c r="BK302" i="2"/>
  <c r="J93" i="39"/>
  <c r="J109" i="34"/>
  <c r="BK221" i="31"/>
  <c r="J179" i="31"/>
  <c r="J242" i="30"/>
  <c r="J171" i="30"/>
  <c r="J148" i="29"/>
  <c r="BK212" i="28"/>
  <c r="BK156" i="28"/>
  <c r="J220" i="27"/>
  <c r="J170" i="27"/>
  <c r="BK228" i="26"/>
  <c r="BK175" i="26"/>
  <c r="BK93" i="25"/>
  <c r="BK92" i="24"/>
  <c r="J98" i="22"/>
  <c r="J89" i="20"/>
  <c r="BK90" i="18"/>
  <c r="J216" i="17"/>
  <c r="J179" i="17"/>
  <c r="BK124" i="17"/>
  <c r="J98" i="15"/>
  <c r="J217" i="13"/>
  <c r="BK154" i="13"/>
  <c r="J188" i="12"/>
  <c r="BK124" i="12"/>
  <c r="J190" i="11"/>
  <c r="BK98" i="10"/>
  <c r="BK97" i="7"/>
  <c r="BK106" i="5"/>
  <c r="BK409" i="2"/>
  <c r="J98" i="39"/>
  <c r="J104" i="36"/>
  <c r="BK114" i="33"/>
  <c r="BK228" i="31"/>
  <c r="J154" i="31"/>
  <c r="BK244" i="30"/>
  <c r="BK169" i="30"/>
  <c r="J98" i="30"/>
  <c r="J125" i="29"/>
  <c r="J203" i="28"/>
  <c r="BK220" i="27"/>
  <c r="BK127" i="27"/>
  <c r="BK160" i="26"/>
  <c r="J98" i="25"/>
  <c r="BK101" i="20"/>
  <c r="J92" i="19"/>
  <c r="BK237" i="17"/>
  <c r="BK204" i="17"/>
  <c r="BK163" i="17"/>
  <c r="J111" i="16"/>
  <c r="BK217" i="13"/>
  <c r="J141" i="13"/>
  <c r="J222" i="12"/>
  <c r="BK147" i="12"/>
  <c r="J179" i="11"/>
  <c r="BK119" i="11"/>
  <c r="BK104" i="9"/>
  <c r="J97" i="6"/>
  <c r="BK90" i="4"/>
  <c r="BK273" i="2"/>
  <c r="J94" i="39"/>
  <c r="BK106" i="36"/>
  <c r="J89" i="33"/>
  <c r="BK226" i="31"/>
  <c r="J173" i="31"/>
  <c r="BK121" i="31"/>
  <c r="J192" i="30"/>
  <c r="BK125" i="30"/>
  <c r="J151" i="29"/>
  <c r="J241" i="28"/>
  <c r="BK173" i="28"/>
  <c r="J100" i="28"/>
  <c r="BK170" i="27"/>
  <c r="J125" i="27"/>
  <c r="BK182" i="26"/>
  <c r="J96" i="26"/>
  <c r="BK97" i="23"/>
  <c r="BK104" i="21"/>
  <c r="J106" i="19"/>
  <c r="BK98" i="18"/>
  <c r="BK137" i="17"/>
  <c r="BK90" i="15"/>
  <c r="J222" i="13"/>
  <c r="BK176" i="13"/>
  <c r="BK214" i="12"/>
  <c r="J174" i="12"/>
  <c r="J92" i="12"/>
  <c r="BK181" i="11"/>
  <c r="BK144" i="11"/>
  <c r="J92" i="10"/>
  <c r="BK106" i="6"/>
  <c r="J89" i="5"/>
  <c r="J489" i="2"/>
  <c r="F37" i="39"/>
  <c r="BK254" i="30"/>
  <c r="BK173" i="30"/>
  <c r="J130" i="30"/>
  <c r="J153" i="29"/>
  <c r="J105" i="29"/>
  <c r="J143" i="28"/>
  <c r="BK236" i="27"/>
  <c r="J158" i="27"/>
  <c r="BK220" i="26"/>
  <c r="BK123" i="26"/>
  <c r="J101" i="24"/>
  <c r="J106" i="18"/>
  <c r="BK139" i="17"/>
  <c r="BK116" i="15"/>
  <c r="J227" i="13"/>
  <c r="J149" i="13"/>
  <c r="J102" i="13"/>
  <c r="BK172" i="12"/>
  <c r="J219" i="11"/>
  <c r="J176" i="11"/>
  <c r="J124" i="11"/>
  <c r="J104" i="8"/>
  <c r="J92" i="6"/>
  <c r="J114" i="4"/>
  <c r="BK535" i="2"/>
  <c r="J333" i="2"/>
  <c r="BK101" i="2"/>
  <c r="J106" i="33"/>
  <c r="BK90" i="32"/>
  <c r="BK178" i="31"/>
  <c r="J125" i="31"/>
  <c r="J261" i="30"/>
  <c r="J209" i="30"/>
  <c r="J160" i="30"/>
  <c r="J169" i="29"/>
  <c r="BK185" i="28"/>
  <c r="BK102" i="28"/>
  <c r="J221" i="27"/>
  <c r="J164" i="27"/>
  <c r="J207" i="26"/>
  <c r="BK168" i="26"/>
  <c r="J109" i="26"/>
  <c r="J116" i="23"/>
  <c r="BK97" i="22"/>
  <c r="BK93" i="19"/>
  <c r="BK184" i="17"/>
  <c r="BK115" i="17"/>
  <c r="BK240" i="13"/>
  <c r="J160" i="13"/>
  <c r="BK194" i="12"/>
  <c r="J113" i="12"/>
  <c r="BK172" i="11"/>
  <c r="J94" i="11"/>
  <c r="J106" i="8"/>
  <c r="BK92" i="6"/>
  <c r="BK109" i="4"/>
  <c r="J302" i="2"/>
  <c r="J111" i="36"/>
  <c r="J114" i="34"/>
  <c r="BK166" i="31"/>
  <c r="J211" i="30"/>
  <c r="J96" i="30"/>
  <c r="BK169" i="29"/>
  <c r="J97" i="29"/>
  <c r="BK111" i="28"/>
  <c r="J189" i="27"/>
  <c r="J219" i="26"/>
  <c r="BK178" i="26"/>
  <c r="BK94" i="26"/>
  <c r="J116" i="21"/>
  <c r="BK111" i="18"/>
  <c r="J184" i="17"/>
  <c r="BK100" i="17"/>
  <c r="BK101" i="15"/>
  <c r="J183" i="13"/>
  <c r="J96" i="13"/>
  <c r="J182" i="12"/>
  <c r="BK115" i="12"/>
  <c r="BK190" i="11"/>
  <c r="J116" i="10"/>
  <c r="BK114" i="8"/>
  <c r="BK114" i="7"/>
  <c r="BK114" i="5"/>
  <c r="BK114" i="3"/>
  <c r="BK371" i="2"/>
  <c r="J101" i="2"/>
  <c r="BK111" i="35"/>
  <c r="BK97" i="34"/>
  <c r="J90" i="33"/>
  <c r="BK215" i="31"/>
  <c r="J109" i="31"/>
  <c r="BK207" i="30"/>
  <c r="BK145" i="30"/>
  <c r="BK166" i="29"/>
  <c r="J103" i="29"/>
  <c r="BK166" i="28"/>
  <c r="J116" i="28"/>
  <c r="BK219" i="27"/>
  <c r="BK135" i="27"/>
  <c r="BK233" i="26"/>
  <c r="J121" i="26"/>
  <c r="BK90" i="25"/>
  <c r="J114" i="22"/>
  <c r="BK111" i="20"/>
  <c r="BK244" i="17"/>
  <c r="J190" i="17"/>
  <c r="BK150" i="17"/>
  <c r="BK114" i="15"/>
  <c r="J97" i="14"/>
  <c r="J173" i="13"/>
  <c r="J214" i="12"/>
  <c r="BK107" i="12"/>
  <c r="J198" i="11"/>
  <c r="J98" i="11"/>
  <c r="J93" i="9"/>
  <c r="BK89" i="7"/>
  <c r="J101" i="3"/>
  <c r="J257" i="2"/>
  <c r="J111" i="34"/>
  <c r="J98" i="33"/>
  <c r="J98" i="32"/>
  <c r="J199" i="31"/>
  <c r="J254" i="30"/>
  <c r="J132" i="30"/>
  <c r="BK162" i="29"/>
  <c r="J238" i="28"/>
  <c r="J168" i="28"/>
  <c r="J248" i="27"/>
  <c r="BK215" i="27"/>
  <c r="BK112" i="27"/>
  <c r="J186" i="26"/>
  <c r="J100" i="26"/>
  <c r="BK101" i="23"/>
  <c r="J114" i="21"/>
  <c r="J104" i="18"/>
  <c r="J176" i="17"/>
  <c r="BK109" i="16"/>
  <c r="J92" i="14"/>
  <c r="BK200" i="13"/>
  <c r="J121" i="13"/>
  <c r="BK209" i="12"/>
  <c r="BK229" i="11"/>
  <c r="J182" i="11"/>
  <c r="BK115" i="11"/>
  <c r="J89" i="9"/>
  <c r="BK101" i="6"/>
  <c r="J114" i="3"/>
  <c r="BK98" i="39"/>
  <c r="J90" i="36"/>
  <c r="BK231" i="31"/>
  <c r="J136" i="31"/>
  <c r="BK234" i="30"/>
  <c r="BK130" i="30"/>
  <c r="J145" i="29"/>
  <c r="J189" i="28"/>
  <c r="BK118" i="28"/>
  <c r="BK185" i="27"/>
  <c r="BK147" i="27"/>
  <c r="BK226" i="26"/>
  <c r="J178" i="26"/>
  <c r="BK102" i="26"/>
  <c r="J114" i="24"/>
  <c r="J93" i="23"/>
  <c r="J111" i="20"/>
  <c r="BK92" i="19"/>
  <c r="J237" i="17"/>
  <c r="J198" i="17"/>
  <c r="J144" i="17"/>
  <c r="BK93" i="16"/>
  <c r="J237" i="13"/>
  <c r="J189" i="13"/>
  <c r="BK211" i="12"/>
  <c r="J137" i="12"/>
  <c r="J217" i="11"/>
  <c r="J111" i="11"/>
  <c r="BK90" i="9"/>
  <c r="J90" i="7"/>
  <c r="J111" i="4"/>
  <c r="J272" i="2"/>
  <c r="J91" i="39"/>
  <c r="BK116" i="35"/>
  <c r="J109" i="33"/>
  <c r="J92" i="32"/>
  <c r="BK160" i="31"/>
  <c r="J113" i="31"/>
  <c r="BK195" i="30"/>
  <c r="BK100" i="30"/>
  <c r="BK138" i="29"/>
  <c r="BK240" i="28"/>
  <c r="BK228" i="27"/>
  <c r="BK158" i="27"/>
  <c r="BK198" i="26"/>
  <c r="J133" i="26"/>
  <c r="J97" i="24"/>
  <c r="BK109" i="19"/>
  <c r="BK109" i="18"/>
  <c r="J224" i="17"/>
  <c r="BK200" i="17"/>
  <c r="J89" i="16"/>
  <c r="J215" i="13"/>
  <c r="BK136" i="13"/>
  <c r="J217" i="12"/>
  <c r="BK130" i="12"/>
  <c r="J243" i="11"/>
  <c r="J144" i="11"/>
  <c r="BK104" i="10"/>
  <c r="J106" i="7"/>
  <c r="BK101" i="4"/>
  <c r="BK530" i="2"/>
  <c r="J256" i="2"/>
  <c r="J84" i="38"/>
  <c r="BK101" i="36"/>
  <c r="J97" i="34"/>
  <c r="J90" i="32"/>
  <c r="BK212" i="31"/>
  <c r="J151" i="31"/>
  <c r="J259" i="30"/>
  <c r="J177" i="30"/>
  <c r="BK186" i="29"/>
  <c r="J120" i="29"/>
  <c r="BK214" i="28"/>
  <c r="J171" i="28"/>
  <c r="J249" i="27"/>
  <c r="BK179" i="27"/>
  <c r="BK129" i="27"/>
  <c r="BK173" i="26"/>
  <c r="J111" i="26"/>
  <c r="BK92" i="23"/>
  <c r="BK97" i="20"/>
  <c r="J90" i="19"/>
  <c r="J188" i="17"/>
  <c r="J124" i="17"/>
  <c r="J89" i="15"/>
  <c r="BK213" i="13"/>
  <c r="BK156" i="13"/>
  <c r="BK199" i="12"/>
  <c r="BK113" i="12"/>
  <c r="BK202" i="11"/>
  <c r="J163" i="11"/>
  <c r="J130" i="11"/>
  <c r="BK111" i="6"/>
  <c r="J93" i="5"/>
  <c r="J104" i="3"/>
  <c r="J258" i="2"/>
  <c r="BK116" i="36"/>
  <c r="BK97" i="35"/>
  <c r="BK104" i="33"/>
  <c r="J226" i="31"/>
  <c r="J158" i="31"/>
  <c r="BK232" i="30"/>
  <c r="J145" i="30"/>
  <c r="J94" i="30"/>
  <c r="J135" i="29"/>
  <c r="J181" i="28"/>
  <c r="J136" i="28"/>
  <c r="BK226" i="27"/>
  <c r="BK118" i="27"/>
  <c r="J181" i="26"/>
  <c r="J109" i="24"/>
  <c r="BK92" i="22"/>
  <c r="J92" i="18"/>
  <c r="BK155" i="17"/>
  <c r="J114" i="16"/>
  <c r="J98" i="14"/>
  <c r="J197" i="13"/>
  <c r="BK119" i="13"/>
  <c r="J206" i="12"/>
  <c r="BK100" i="12"/>
  <c r="J194" i="11"/>
  <c r="BK109" i="11"/>
  <c r="J90" i="8"/>
  <c r="J90" i="6"/>
  <c r="BK93" i="4"/>
  <c r="J535" i="2"/>
  <c r="BK258" i="2"/>
  <c r="BK88" i="38"/>
  <c r="J111" i="33"/>
  <c r="BK93" i="32"/>
  <c r="J195" i="31"/>
  <c r="BK102" i="31"/>
  <c r="J239" i="30"/>
  <c r="BK192" i="30"/>
  <c r="BK115" i="30"/>
  <c r="J95" i="29"/>
  <c r="BK179" i="28"/>
  <c r="BK246" i="27"/>
  <c r="J191" i="27"/>
  <c r="J103" i="27"/>
  <c r="J184" i="26"/>
  <c r="BK138" i="26"/>
  <c r="J89" i="25"/>
  <c r="BK93" i="23"/>
  <c r="J98" i="20"/>
  <c r="J219" i="17"/>
  <c r="BK126" i="17"/>
  <c r="J93" i="16"/>
  <c r="J240" i="13"/>
  <c r="J134" i="13"/>
  <c r="J198" i="12"/>
  <c r="J128" i="12"/>
  <c r="BK176" i="11"/>
  <c r="BK97" i="10"/>
  <c r="BK98" i="9"/>
  <c r="J104" i="5"/>
  <c r="BK109" i="3"/>
  <c r="J222" i="2"/>
  <c r="J89" i="36"/>
  <c r="BK179" i="31"/>
  <c r="J102" i="31"/>
  <c r="BK185" i="30"/>
  <c r="J193" i="29"/>
  <c r="J149" i="29"/>
  <c r="J204" i="28"/>
  <c r="BK116" i="28"/>
  <c r="J215" i="27"/>
  <c r="J135" i="27"/>
  <c r="BK210" i="26"/>
  <c r="BK111" i="26"/>
  <c r="BK114" i="22"/>
  <c r="BK106" i="20"/>
  <c r="J234" i="17"/>
  <c r="J106" i="16"/>
  <c r="J201" i="13"/>
  <c r="BK219" i="12"/>
  <c r="BK167" i="12"/>
  <c r="J98" i="12"/>
  <c r="BK186" i="11"/>
  <c r="J104" i="10"/>
  <c r="BK97" i="8"/>
  <c r="BK92" i="7"/>
  <c r="J92" i="4"/>
  <c r="J98" i="3"/>
  <c r="BK218" i="2"/>
  <c r="J114" i="35"/>
  <c r="BK98" i="34"/>
  <c r="BK116" i="32"/>
  <c r="BK193" i="31"/>
  <c r="BK118" i="31"/>
  <c r="BK239" i="30"/>
  <c r="BK201" i="30"/>
  <c r="J188" i="29"/>
  <c r="BK148" i="29"/>
  <c r="J231" i="28"/>
  <c r="J179" i="28"/>
  <c r="BK131" i="28"/>
  <c r="BK182" i="27"/>
  <c r="BK238" i="26"/>
  <c r="J136" i="26"/>
  <c r="BK96" i="26"/>
  <c r="BK114" i="23"/>
  <c r="J97" i="22"/>
  <c r="J104" i="20"/>
  <c r="J111" i="18"/>
  <c r="J210" i="17"/>
  <c r="J174" i="17"/>
  <c r="J101" i="16"/>
  <c r="J90" i="15"/>
  <c r="J207" i="13"/>
  <c r="J156" i="13"/>
  <c r="BK153" i="12"/>
  <c r="J234" i="11"/>
  <c r="BK169" i="11"/>
  <c r="J104" i="9"/>
  <c r="BK109" i="7"/>
  <c r="J101" i="4"/>
  <c r="J324" i="2"/>
  <c r="J177" i="2"/>
  <c r="J92" i="34"/>
  <c r="J111" i="32"/>
  <c r="J218" i="31"/>
  <c r="J123" i="31"/>
  <c r="J227" i="30"/>
  <c r="J169" i="30"/>
  <c r="BK196" i="29"/>
  <c r="J116" i="29"/>
  <c r="BK221" i="28"/>
  <c r="BK154" i="28"/>
  <c r="J233" i="27"/>
  <c r="J175" i="27"/>
  <c r="BK133" i="27"/>
  <c r="BK192" i="26"/>
  <c r="BK133" i="26"/>
  <c r="BK98" i="24"/>
  <c r="J98" i="21"/>
  <c r="J227" i="17"/>
  <c r="J134" i="17"/>
  <c r="J97" i="15"/>
  <c r="J225" i="13"/>
  <c r="BK171" i="13"/>
  <c r="J98" i="13"/>
  <c r="J190" i="12"/>
  <c r="J109" i="12"/>
  <c r="BK203" i="11"/>
  <c r="J157" i="11"/>
  <c r="BK102" i="11"/>
  <c r="BK109" i="8"/>
  <c r="J98" i="5"/>
  <c r="J424" i="2"/>
  <c r="J80" i="4" l="1"/>
  <c r="R88" i="2"/>
  <c r="R151" i="2"/>
  <c r="P205" i="2"/>
  <c r="P529" i="2"/>
  <c r="R96" i="3"/>
  <c r="R88" i="4"/>
  <c r="P103" i="4"/>
  <c r="P102" i="4"/>
  <c r="P88" i="5"/>
  <c r="P88" i="6"/>
  <c r="P103" i="6"/>
  <c r="P102" i="6"/>
  <c r="P96" i="7"/>
  <c r="P88" i="8"/>
  <c r="P103" i="8"/>
  <c r="P102" i="8"/>
  <c r="P96" i="9"/>
  <c r="P96" i="10"/>
  <c r="P136" i="11"/>
  <c r="P154" i="11"/>
  <c r="P210" i="11"/>
  <c r="BK134" i="12"/>
  <c r="J134" i="12" s="1"/>
  <c r="J62" i="12" s="1"/>
  <c r="BK169" i="12"/>
  <c r="J169" i="12" s="1"/>
  <c r="J64" i="12" s="1"/>
  <c r="BK216" i="12"/>
  <c r="R93" i="13"/>
  <c r="T168" i="13"/>
  <c r="R88" i="14"/>
  <c r="BK103" i="14"/>
  <c r="P88" i="15"/>
  <c r="BK88" i="16"/>
  <c r="BK103" i="16"/>
  <c r="R93" i="17"/>
  <c r="BK171" i="17"/>
  <c r="J171" i="17" s="1"/>
  <c r="J64" i="17" s="1"/>
  <c r="P226" i="17"/>
  <c r="P225" i="17"/>
  <c r="BK243" i="17"/>
  <c r="J243" i="17" s="1"/>
  <c r="J71" i="17" s="1"/>
  <c r="T88" i="18"/>
  <c r="P96" i="19"/>
  <c r="T103" i="19"/>
  <c r="T102" i="19"/>
  <c r="BK88" i="20"/>
  <c r="J88" i="20" s="1"/>
  <c r="J61" i="20" s="1"/>
  <c r="T96" i="20"/>
  <c r="P96" i="21"/>
  <c r="R96" i="22"/>
  <c r="P96" i="23"/>
  <c r="R96" i="24"/>
  <c r="T88" i="25"/>
  <c r="P103" i="25"/>
  <c r="P102" i="25" s="1"/>
  <c r="BK135" i="26"/>
  <c r="J135" i="26"/>
  <c r="J62" i="26" s="1"/>
  <c r="T170" i="26"/>
  <c r="T225" i="26"/>
  <c r="T224" i="26"/>
  <c r="P242" i="26"/>
  <c r="P241" i="26" s="1"/>
  <c r="BK139" i="27"/>
  <c r="J139" i="27"/>
  <c r="J62" i="27" s="1"/>
  <c r="R174" i="27"/>
  <c r="BK245" i="27"/>
  <c r="J245" i="27"/>
  <c r="J72" i="27" s="1"/>
  <c r="R135" i="28"/>
  <c r="P153" i="28"/>
  <c r="P210" i="28"/>
  <c r="T220" i="28"/>
  <c r="T219" i="28"/>
  <c r="R237" i="28"/>
  <c r="R236" i="28"/>
  <c r="BK92" i="29"/>
  <c r="J92" i="29" s="1"/>
  <c r="J61" i="29" s="1"/>
  <c r="R122" i="29"/>
  <c r="BK175" i="29"/>
  <c r="BK192" i="29"/>
  <c r="BK191" i="29"/>
  <c r="J191" i="29"/>
  <c r="J69" i="29" s="1"/>
  <c r="BK144" i="30"/>
  <c r="J144" i="30"/>
  <c r="J62" i="30"/>
  <c r="T187" i="30"/>
  <c r="BK135" i="31"/>
  <c r="J135" i="31"/>
  <c r="J62" i="31"/>
  <c r="R170" i="31"/>
  <c r="R237" i="31"/>
  <c r="R236" i="31"/>
  <c r="R96" i="32"/>
  <c r="R103" i="32"/>
  <c r="R102" i="32" s="1"/>
  <c r="R86" i="32" s="1"/>
  <c r="BK96" i="33"/>
  <c r="J96" i="33"/>
  <c r="J62" i="33"/>
  <c r="BK88" i="34"/>
  <c r="T96" i="34"/>
  <c r="T88" i="35"/>
  <c r="P103" i="35"/>
  <c r="P102" i="35" s="1"/>
  <c r="T88" i="2"/>
  <c r="T151" i="2"/>
  <c r="T205" i="2"/>
  <c r="R529" i="2"/>
  <c r="BK103" i="3"/>
  <c r="R96" i="4"/>
  <c r="BK88" i="5"/>
  <c r="J88" i="5" s="1"/>
  <c r="J61" i="5" s="1"/>
  <c r="R96" i="5"/>
  <c r="BK88" i="6"/>
  <c r="R96" i="6"/>
  <c r="T88" i="7"/>
  <c r="T103" i="7"/>
  <c r="T102" i="7" s="1"/>
  <c r="R88" i="8"/>
  <c r="T88" i="9"/>
  <c r="P103" i="9"/>
  <c r="P102" i="9" s="1"/>
  <c r="R96" i="10"/>
  <c r="BK136" i="11"/>
  <c r="J136" i="11"/>
  <c r="J62" i="11" s="1"/>
  <c r="R171" i="11"/>
  <c r="R221" i="11"/>
  <c r="R220" i="11"/>
  <c r="T238" i="11"/>
  <c r="T237" i="11" s="1"/>
  <c r="BK91" i="12"/>
  <c r="J91" i="12" s="1"/>
  <c r="J61" i="12" s="1"/>
  <c r="T152" i="12"/>
  <c r="R205" i="12"/>
  <c r="P216" i="12"/>
  <c r="P215" i="12" s="1"/>
  <c r="BK93" i="13"/>
  <c r="BK168" i="13"/>
  <c r="J168" i="13" s="1"/>
  <c r="J64" i="13" s="1"/>
  <c r="BK219" i="13"/>
  <c r="P88" i="14"/>
  <c r="R96" i="15"/>
  <c r="BK96" i="16"/>
  <c r="J96" i="16"/>
  <c r="J62" i="16"/>
  <c r="BK93" i="17"/>
  <c r="T171" i="17"/>
  <c r="P96" i="18"/>
  <c r="T88" i="19"/>
  <c r="P103" i="19"/>
  <c r="P102" i="19" s="1"/>
  <c r="P96" i="20"/>
  <c r="BK88" i="21"/>
  <c r="J88" i="21" s="1"/>
  <c r="J61" i="21" s="1"/>
  <c r="T96" i="21"/>
  <c r="BK88" i="22"/>
  <c r="J88" i="22" s="1"/>
  <c r="J61" i="22" s="1"/>
  <c r="P96" i="22"/>
  <c r="BK96" i="23"/>
  <c r="J96" i="23" s="1"/>
  <c r="J62" i="23" s="1"/>
  <c r="P103" i="23"/>
  <c r="P102" i="23"/>
  <c r="T88" i="24"/>
  <c r="P103" i="24"/>
  <c r="P102" i="24" s="1"/>
  <c r="P96" i="25"/>
  <c r="T103" i="25"/>
  <c r="T102" i="25" s="1"/>
  <c r="T93" i="26"/>
  <c r="P170" i="26"/>
  <c r="R225" i="26"/>
  <c r="R224" i="26" s="1"/>
  <c r="R242" i="26"/>
  <c r="R241" i="26"/>
  <c r="T94" i="27"/>
  <c r="T174" i="27"/>
  <c r="T93" i="28"/>
  <c r="BK170" i="28"/>
  <c r="J170" i="28" s="1"/>
  <c r="J64" i="28" s="1"/>
  <c r="T237" i="28"/>
  <c r="T236" i="28"/>
  <c r="BK140" i="29"/>
  <c r="J140" i="29" s="1"/>
  <c r="J63" i="29" s="1"/>
  <c r="R165" i="29"/>
  <c r="T93" i="30"/>
  <c r="P187" i="30"/>
  <c r="T93" i="31"/>
  <c r="BK170" i="31"/>
  <c r="J170" i="31" s="1"/>
  <c r="J64" i="31" s="1"/>
  <c r="P210" i="31"/>
  <c r="BK237" i="31"/>
  <c r="J237" i="31" s="1"/>
  <c r="J71" i="31" s="1"/>
  <c r="T88" i="32"/>
  <c r="R96" i="33"/>
  <c r="P96" i="34"/>
  <c r="P88" i="35"/>
  <c r="BK88" i="36"/>
  <c r="T96" i="36"/>
  <c r="T103" i="36"/>
  <c r="T102" i="36" s="1"/>
  <c r="BK88" i="2"/>
  <c r="BK151" i="2"/>
  <c r="J151" i="2" s="1"/>
  <c r="J62" i="2" s="1"/>
  <c r="R205" i="2"/>
  <c r="T529" i="2"/>
  <c r="BK96" i="3"/>
  <c r="J96" i="3" s="1"/>
  <c r="J62" i="3" s="1"/>
  <c r="T103" i="3"/>
  <c r="T102" i="3" s="1"/>
  <c r="BK103" i="4"/>
  <c r="J103" i="4"/>
  <c r="J65" i="4"/>
  <c r="P96" i="5"/>
  <c r="T88" i="6"/>
  <c r="T103" i="6"/>
  <c r="T102" i="6"/>
  <c r="BK88" i="7"/>
  <c r="J88" i="7" s="1"/>
  <c r="J61" i="7" s="1"/>
  <c r="BK103" i="7"/>
  <c r="BK103" i="8"/>
  <c r="J103" i="8" s="1"/>
  <c r="J65" i="8" s="1"/>
  <c r="BK103" i="9"/>
  <c r="BK88" i="10"/>
  <c r="J88" i="10" s="1"/>
  <c r="J61" i="10" s="1"/>
  <c r="T96" i="10"/>
  <c r="BK93" i="11"/>
  <c r="J93" i="11" s="1"/>
  <c r="J61" i="11" s="1"/>
  <c r="BK171" i="11"/>
  <c r="J171" i="11" s="1"/>
  <c r="J64" i="11" s="1"/>
  <c r="R91" i="12"/>
  <c r="R152" i="12"/>
  <c r="P205" i="12"/>
  <c r="R133" i="13"/>
  <c r="P151" i="13"/>
  <c r="P209" i="13"/>
  <c r="P219" i="13"/>
  <c r="P218" i="13" s="1"/>
  <c r="T236" i="13"/>
  <c r="T235" i="13"/>
  <c r="BK88" i="14"/>
  <c r="J88" i="14" s="1"/>
  <c r="J61" i="14" s="1"/>
  <c r="T96" i="14"/>
  <c r="BK96" i="15"/>
  <c r="J96" i="15" s="1"/>
  <c r="J62" i="15" s="1"/>
  <c r="R103" i="15"/>
  <c r="R102" i="15" s="1"/>
  <c r="T96" i="16"/>
  <c r="T93" i="17"/>
  <c r="P171" i="17"/>
  <c r="BK226" i="17"/>
  <c r="P88" i="18"/>
  <c r="P87" i="18"/>
  <c r="R103" i="18"/>
  <c r="R102" i="18" s="1"/>
  <c r="BK96" i="19"/>
  <c r="J96" i="19"/>
  <c r="J62" i="19"/>
  <c r="P88" i="20"/>
  <c r="P87" i="20" s="1"/>
  <c r="T103" i="20"/>
  <c r="T102" i="20"/>
  <c r="BK103" i="21"/>
  <c r="P88" i="22"/>
  <c r="P87" i="22"/>
  <c r="BK103" i="22"/>
  <c r="J103" i="22" s="1"/>
  <c r="J65" i="22" s="1"/>
  <c r="BK88" i="23"/>
  <c r="R96" i="23"/>
  <c r="BK88" i="24"/>
  <c r="J88" i="24" s="1"/>
  <c r="J61" i="24" s="1"/>
  <c r="T96" i="24"/>
  <c r="R96" i="25"/>
  <c r="BK93" i="26"/>
  <c r="BK170" i="26"/>
  <c r="J170" i="26"/>
  <c r="J64" i="26" s="1"/>
  <c r="BK225" i="26"/>
  <c r="J225" i="26"/>
  <c r="J68" i="26"/>
  <c r="P174" i="27"/>
  <c r="BK225" i="27"/>
  <c r="J225" i="27"/>
  <c r="J68" i="27"/>
  <c r="P245" i="27"/>
  <c r="P241" i="27" s="1"/>
  <c r="T135" i="28"/>
  <c r="R153" i="28"/>
  <c r="R210" i="28"/>
  <c r="BK122" i="29"/>
  <c r="J122" i="29"/>
  <c r="J62" i="29"/>
  <c r="BK165" i="29"/>
  <c r="J165" i="29" s="1"/>
  <c r="J64" i="29" s="1"/>
  <c r="P175" i="29"/>
  <c r="P174" i="29" s="1"/>
  <c r="R192" i="29"/>
  <c r="R191" i="29"/>
  <c r="P144" i="30"/>
  <c r="R187" i="30"/>
  <c r="R241" i="30"/>
  <c r="R240" i="30"/>
  <c r="P258" i="30"/>
  <c r="P257" i="30" s="1"/>
  <c r="P88" i="33"/>
  <c r="R103" i="33"/>
  <c r="R102" i="33"/>
  <c r="R88" i="34"/>
  <c r="P103" i="34"/>
  <c r="P102" i="34"/>
  <c r="P96" i="35"/>
  <c r="R88" i="36"/>
  <c r="BK221" i="2"/>
  <c r="J221" i="2" s="1"/>
  <c r="J64" i="2" s="1"/>
  <c r="R88" i="3"/>
  <c r="R87" i="3"/>
  <c r="R103" i="3"/>
  <c r="R102" i="3"/>
  <c r="P88" i="4"/>
  <c r="BK103" i="5"/>
  <c r="J103" i="5" s="1"/>
  <c r="J65" i="5" s="1"/>
  <c r="T96" i="6"/>
  <c r="R103" i="6"/>
  <c r="R102" i="6" s="1"/>
  <c r="P88" i="7"/>
  <c r="P87" i="7" s="1"/>
  <c r="R103" i="7"/>
  <c r="R102" i="7" s="1"/>
  <c r="BK88" i="8"/>
  <c r="T96" i="8"/>
  <c r="R88" i="9"/>
  <c r="T103" i="9"/>
  <c r="T102" i="9"/>
  <c r="BK103" i="10"/>
  <c r="J103" i="10"/>
  <c r="J65" i="10" s="1"/>
  <c r="R93" i="11"/>
  <c r="P171" i="11"/>
  <c r="BK221" i="11"/>
  <c r="J221" i="11" s="1"/>
  <c r="J68" i="11" s="1"/>
  <c r="P134" i="12"/>
  <c r="T169" i="12"/>
  <c r="T93" i="13"/>
  <c r="P168" i="13"/>
  <c r="BK96" i="14"/>
  <c r="J96" i="14"/>
  <c r="J62" i="14" s="1"/>
  <c r="P103" i="14"/>
  <c r="P102" i="14" s="1"/>
  <c r="T96" i="15"/>
  <c r="P96" i="16"/>
  <c r="R103" i="16"/>
  <c r="R102" i="16" s="1"/>
  <c r="R136" i="17"/>
  <c r="T154" i="17"/>
  <c r="T215" i="17"/>
  <c r="T226" i="17"/>
  <c r="T225" i="17"/>
  <c r="P243" i="17"/>
  <c r="P242" i="17"/>
  <c r="BK88" i="18"/>
  <c r="J88" i="18"/>
  <c r="J61" i="18" s="1"/>
  <c r="T96" i="18"/>
  <c r="BK88" i="19"/>
  <c r="BK103" i="19"/>
  <c r="J103" i="19" s="1"/>
  <c r="J65" i="19" s="1"/>
  <c r="BK103" i="20"/>
  <c r="J103" i="20"/>
  <c r="J65" i="20" s="1"/>
  <c r="T88" i="21"/>
  <c r="T87" i="21" s="1"/>
  <c r="P103" i="21"/>
  <c r="P102" i="21" s="1"/>
  <c r="P86" i="21" s="1"/>
  <c r="AU74" i="1" s="1"/>
  <c r="R88" i="22"/>
  <c r="R87" i="22" s="1"/>
  <c r="P103" i="22"/>
  <c r="P102" i="22" s="1"/>
  <c r="BK103" i="23"/>
  <c r="J103" i="23" s="1"/>
  <c r="J65" i="23" s="1"/>
  <c r="P96" i="24"/>
  <c r="R103" i="24"/>
  <c r="R102" i="24" s="1"/>
  <c r="P88" i="25"/>
  <c r="P87" i="25" s="1"/>
  <c r="R103" i="25"/>
  <c r="R102" i="25" s="1"/>
  <c r="T135" i="26"/>
  <c r="T153" i="26"/>
  <c r="T215" i="26"/>
  <c r="R94" i="27"/>
  <c r="BK157" i="27"/>
  <c r="J157" i="27" s="1"/>
  <c r="J63" i="27" s="1"/>
  <c r="BK214" i="27"/>
  <c r="J214" i="27"/>
  <c r="J65" i="27" s="1"/>
  <c r="R225" i="27"/>
  <c r="R224" i="27" s="1"/>
  <c r="P93" i="28"/>
  <c r="P170" i="28"/>
  <c r="P220" i="28"/>
  <c r="P219" i="28" s="1"/>
  <c r="P237" i="28"/>
  <c r="P236" i="28" s="1"/>
  <c r="P92" i="29"/>
  <c r="T122" i="29"/>
  <c r="P165" i="29"/>
  <c r="P93" i="30"/>
  <c r="BK162" i="30"/>
  <c r="J162" i="30" s="1"/>
  <c r="J63" i="30" s="1"/>
  <c r="BK230" i="30"/>
  <c r="J230" i="30"/>
  <c r="J65" i="30" s="1"/>
  <c r="T258" i="30"/>
  <c r="T257" i="30" s="1"/>
  <c r="P93" i="31"/>
  <c r="T135" i="31"/>
  <c r="R153" i="31"/>
  <c r="BK210" i="31"/>
  <c r="J210" i="31"/>
  <c r="J65" i="31" s="1"/>
  <c r="BK96" i="32"/>
  <c r="J96" i="32" s="1"/>
  <c r="J62" i="32" s="1"/>
  <c r="T103" i="32"/>
  <c r="T102" i="32"/>
  <c r="T88" i="33"/>
  <c r="T103" i="33"/>
  <c r="T102" i="33" s="1"/>
  <c r="T88" i="34"/>
  <c r="T87" i="34" s="1"/>
  <c r="T103" i="34"/>
  <c r="T102" i="34" s="1"/>
  <c r="R96" i="35"/>
  <c r="R96" i="36"/>
  <c r="R103" i="36"/>
  <c r="R102" i="36" s="1"/>
  <c r="P91" i="37"/>
  <c r="P221" i="2"/>
  <c r="P88" i="3"/>
  <c r="T88" i="4"/>
  <c r="T103" i="4"/>
  <c r="T102" i="4"/>
  <c r="BK96" i="5"/>
  <c r="J96" i="5" s="1"/>
  <c r="J62" i="5" s="1"/>
  <c r="R103" i="5"/>
  <c r="R102" i="5"/>
  <c r="P96" i="6"/>
  <c r="R96" i="7"/>
  <c r="R96" i="8"/>
  <c r="P88" i="9"/>
  <c r="P87" i="9" s="1"/>
  <c r="P86" i="9" s="1"/>
  <c r="AU62" i="1" s="1"/>
  <c r="R88" i="10"/>
  <c r="R87" i="10" s="1"/>
  <c r="P93" i="11"/>
  <c r="P92" i="11"/>
  <c r="T171" i="11"/>
  <c r="T221" i="11"/>
  <c r="T220" i="11"/>
  <c r="R238" i="11"/>
  <c r="R237" i="11"/>
  <c r="T134" i="12"/>
  <c r="P169" i="12"/>
  <c r="BK133" i="13"/>
  <c r="J133" i="13"/>
  <c r="J62" i="13" s="1"/>
  <c r="R168" i="13"/>
  <c r="T219" i="13"/>
  <c r="T218" i="13"/>
  <c r="R236" i="13"/>
  <c r="R235" i="13"/>
  <c r="T88" i="14"/>
  <c r="T87" i="14"/>
  <c r="BK103" i="15"/>
  <c r="R88" i="16"/>
  <c r="T103" i="16"/>
  <c r="T102" i="16"/>
  <c r="P136" i="17"/>
  <c r="R154" i="17"/>
  <c r="P215" i="17"/>
  <c r="R226" i="17"/>
  <c r="R225" i="17" s="1"/>
  <c r="T243" i="17"/>
  <c r="T242" i="17"/>
  <c r="R88" i="18"/>
  <c r="R88" i="19"/>
  <c r="R88" i="20"/>
  <c r="P103" i="20"/>
  <c r="P102" i="20"/>
  <c r="P88" i="21"/>
  <c r="P87" i="21"/>
  <c r="T103" i="21"/>
  <c r="T102" i="21"/>
  <c r="BK96" i="22"/>
  <c r="J96" i="22"/>
  <c r="J62" i="22" s="1"/>
  <c r="T96" i="23"/>
  <c r="BK96" i="24"/>
  <c r="J96" i="24"/>
  <c r="J62" i="24" s="1"/>
  <c r="T103" i="24"/>
  <c r="T102" i="24"/>
  <c r="BK88" i="25"/>
  <c r="T96" i="25"/>
  <c r="P93" i="26"/>
  <c r="BK153" i="26"/>
  <c r="J153" i="26"/>
  <c r="J63" i="26" s="1"/>
  <c r="BK215" i="26"/>
  <c r="J215" i="26"/>
  <c r="J65" i="26"/>
  <c r="T242" i="26"/>
  <c r="T241" i="26"/>
  <c r="P139" i="27"/>
  <c r="R157" i="27"/>
  <c r="P214" i="27"/>
  <c r="R93" i="28"/>
  <c r="BK153" i="28"/>
  <c r="J153" i="28"/>
  <c r="J63" i="28" s="1"/>
  <c r="BK210" i="28"/>
  <c r="J210" i="28"/>
  <c r="J65" i="28"/>
  <c r="R92" i="29"/>
  <c r="P140" i="29"/>
  <c r="T144" i="30"/>
  <c r="T162" i="30"/>
  <c r="R230" i="30"/>
  <c r="P241" i="30"/>
  <c r="P240" i="30"/>
  <c r="R93" i="31"/>
  <c r="BK153" i="31"/>
  <c r="J153" i="31"/>
  <c r="J63" i="31"/>
  <c r="P153" i="31"/>
  <c r="T210" i="31"/>
  <c r="P220" i="31"/>
  <c r="P219" i="31"/>
  <c r="P237" i="31"/>
  <c r="P236" i="31" s="1"/>
  <c r="R88" i="32"/>
  <c r="R87" i="32"/>
  <c r="P103" i="32"/>
  <c r="P102" i="32"/>
  <c r="P96" i="33"/>
  <c r="BK103" i="33"/>
  <c r="J103" i="33" s="1"/>
  <c r="J65" i="33" s="1"/>
  <c r="BK103" i="34"/>
  <c r="BK88" i="35"/>
  <c r="J88" i="35" s="1"/>
  <c r="J61" i="35" s="1"/>
  <c r="T96" i="35"/>
  <c r="P96" i="36"/>
  <c r="P103" i="36"/>
  <c r="P102" i="36"/>
  <c r="R84" i="37"/>
  <c r="R91" i="37"/>
  <c r="P83" i="38"/>
  <c r="P82" i="38"/>
  <c r="P81" i="38"/>
  <c r="AU91" i="1"/>
  <c r="J55" i="39"/>
  <c r="T221" i="2"/>
  <c r="T88" i="3"/>
  <c r="P103" i="3"/>
  <c r="P102" i="3" s="1"/>
  <c r="BK88" i="4"/>
  <c r="T96" i="4"/>
  <c r="R88" i="5"/>
  <c r="R87" i="5" s="1"/>
  <c r="R86" i="5" s="1"/>
  <c r="T103" i="5"/>
  <c r="T102" i="5"/>
  <c r="BK103" i="6"/>
  <c r="BK96" i="7"/>
  <c r="J96" i="7" s="1"/>
  <c r="J62" i="7" s="1"/>
  <c r="BK96" i="8"/>
  <c r="J96" i="8"/>
  <c r="J62" i="8" s="1"/>
  <c r="R103" i="8"/>
  <c r="R102" i="8" s="1"/>
  <c r="R96" i="9"/>
  <c r="T88" i="10"/>
  <c r="T87" i="10"/>
  <c r="T103" i="10"/>
  <c r="T102" i="10"/>
  <c r="T93" i="11"/>
  <c r="BK154" i="11"/>
  <c r="J154" i="11" s="1"/>
  <c r="J63" i="11" s="1"/>
  <c r="BK210" i="11"/>
  <c r="J210" i="11"/>
  <c r="J65" i="11" s="1"/>
  <c r="P221" i="11"/>
  <c r="P220" i="11" s="1"/>
  <c r="BK238" i="11"/>
  <c r="BK237" i="11" s="1"/>
  <c r="J237" i="11" s="1"/>
  <c r="J70" i="11" s="1"/>
  <c r="P91" i="12"/>
  <c r="P90" i="12" s="1"/>
  <c r="P89" i="12" s="1"/>
  <c r="AU65" i="1" s="1"/>
  <c r="P152" i="12"/>
  <c r="T205" i="12"/>
  <c r="T216" i="12"/>
  <c r="T215" i="12" s="1"/>
  <c r="P93" i="13"/>
  <c r="BK151" i="13"/>
  <c r="J151" i="13"/>
  <c r="J63" i="13" s="1"/>
  <c r="BK209" i="13"/>
  <c r="J209" i="13" s="1"/>
  <c r="J65" i="13" s="1"/>
  <c r="R219" i="13"/>
  <c r="R218" i="13"/>
  <c r="BK236" i="13"/>
  <c r="J236" i="13"/>
  <c r="J71" i="13" s="1"/>
  <c r="P96" i="14"/>
  <c r="T103" i="14"/>
  <c r="T102" i="14"/>
  <c r="BK88" i="15"/>
  <c r="J88" i="15"/>
  <c r="J61" i="15" s="1"/>
  <c r="P96" i="15"/>
  <c r="P88" i="16"/>
  <c r="P87" i="16"/>
  <c r="P93" i="17"/>
  <c r="BK154" i="17"/>
  <c r="J154" i="17" s="1"/>
  <c r="J63" i="17" s="1"/>
  <c r="R215" i="17"/>
  <c r="BK96" i="18"/>
  <c r="J96" i="18" s="1"/>
  <c r="J62" i="18" s="1"/>
  <c r="T103" i="18"/>
  <c r="T102" i="18"/>
  <c r="P88" i="19"/>
  <c r="P87" i="19"/>
  <c r="P86" i="19" s="1"/>
  <c r="AU72" i="1" s="1"/>
  <c r="R103" i="19"/>
  <c r="R102" i="19"/>
  <c r="BK96" i="20"/>
  <c r="J96" i="20"/>
  <c r="J62" i="20" s="1"/>
  <c r="R103" i="20"/>
  <c r="R102" i="20" s="1"/>
  <c r="R96" i="21"/>
  <c r="T88" i="22"/>
  <c r="R103" i="22"/>
  <c r="R102" i="22" s="1"/>
  <c r="R88" i="23"/>
  <c r="R87" i="23" s="1"/>
  <c r="BK103" i="24"/>
  <c r="J103" i="24" s="1"/>
  <c r="J65" i="24" s="1"/>
  <c r="BK103" i="25"/>
  <c r="J103" i="25"/>
  <c r="J65" i="25" s="1"/>
  <c r="P135" i="26"/>
  <c r="P153" i="26"/>
  <c r="R215" i="26"/>
  <c r="P225" i="26"/>
  <c r="P224" i="26"/>
  <c r="BK94" i="27"/>
  <c r="J94" i="27"/>
  <c r="J61" i="27" s="1"/>
  <c r="R139" i="27"/>
  <c r="T157" i="27"/>
  <c r="T214" i="27"/>
  <c r="P135" i="28"/>
  <c r="T153" i="28"/>
  <c r="T210" i="28"/>
  <c r="T92" i="29"/>
  <c r="R140" i="29"/>
  <c r="R175" i="29"/>
  <c r="R174" i="29" s="1"/>
  <c r="R144" i="30"/>
  <c r="P162" i="30"/>
  <c r="P230" i="30"/>
  <c r="T241" i="30"/>
  <c r="T240" i="30"/>
  <c r="R258" i="30"/>
  <c r="R257" i="30"/>
  <c r="P135" i="31"/>
  <c r="T153" i="31"/>
  <c r="R210" i="31"/>
  <c r="R220" i="31"/>
  <c r="R219" i="31" s="1"/>
  <c r="T237" i="31"/>
  <c r="T236" i="31" s="1"/>
  <c r="P88" i="32"/>
  <c r="BK103" i="32"/>
  <c r="R96" i="34"/>
  <c r="BK96" i="35"/>
  <c r="J96" i="35"/>
  <c r="J62" i="35" s="1"/>
  <c r="R103" i="35"/>
  <c r="R102" i="35" s="1"/>
  <c r="T88" i="36"/>
  <c r="T87" i="36"/>
  <c r="T86" i="36" s="1"/>
  <c r="BK84" i="37"/>
  <c r="BK91" i="37"/>
  <c r="J91" i="37"/>
  <c r="J62" i="37" s="1"/>
  <c r="R83" i="38"/>
  <c r="R82" i="38"/>
  <c r="R81" i="38"/>
  <c r="P86" i="39"/>
  <c r="P85" i="39" s="1"/>
  <c r="P84" i="39" s="1"/>
  <c r="AU92" i="1" s="1"/>
  <c r="P88" i="2"/>
  <c r="P87" i="2" s="1"/>
  <c r="P86" i="2" s="1"/>
  <c r="AU55" i="1" s="1"/>
  <c r="P151" i="2"/>
  <c r="BK205" i="2"/>
  <c r="J205" i="2"/>
  <c r="J63" i="2" s="1"/>
  <c r="BK529" i="2"/>
  <c r="J529" i="2" s="1"/>
  <c r="J65" i="2"/>
  <c r="BK88" i="3"/>
  <c r="J88" i="3" s="1"/>
  <c r="J61" i="3" s="1"/>
  <c r="T96" i="3"/>
  <c r="BK96" i="4"/>
  <c r="J96" i="4" s="1"/>
  <c r="J62" i="4" s="1"/>
  <c r="T96" i="5"/>
  <c r="R88" i="6"/>
  <c r="R87" i="6"/>
  <c r="R86" i="6" s="1"/>
  <c r="R88" i="7"/>
  <c r="R87" i="7" s="1"/>
  <c r="R86" i="7" s="1"/>
  <c r="P103" i="7"/>
  <c r="P102" i="7"/>
  <c r="P96" i="8"/>
  <c r="BK96" i="9"/>
  <c r="J96" i="9" s="1"/>
  <c r="J62" i="9"/>
  <c r="R103" i="9"/>
  <c r="R102" i="9" s="1"/>
  <c r="P88" i="10"/>
  <c r="P87" i="10"/>
  <c r="P103" i="10"/>
  <c r="P102" i="10" s="1"/>
  <c r="R136" i="11"/>
  <c r="R154" i="11"/>
  <c r="R210" i="11"/>
  <c r="P238" i="11"/>
  <c r="P237" i="11" s="1"/>
  <c r="R134" i="12"/>
  <c r="R169" i="12"/>
  <c r="T133" i="13"/>
  <c r="R151" i="13"/>
  <c r="R209" i="13"/>
  <c r="R103" i="14"/>
  <c r="R102" i="14" s="1"/>
  <c r="T88" i="15"/>
  <c r="T87" i="15"/>
  <c r="T103" i="15"/>
  <c r="T102" i="15" s="1"/>
  <c r="R96" i="16"/>
  <c r="BK136" i="17"/>
  <c r="J136" i="17"/>
  <c r="J62" i="17" s="1"/>
  <c r="R171" i="17"/>
  <c r="R243" i="17"/>
  <c r="R242" i="17"/>
  <c r="R96" i="18"/>
  <c r="P103" i="18"/>
  <c r="P102" i="18"/>
  <c r="R96" i="19"/>
  <c r="T88" i="20"/>
  <c r="T87" i="20" s="1"/>
  <c r="T86" i="20" s="1"/>
  <c r="BK96" i="21"/>
  <c r="J96" i="21"/>
  <c r="J62" i="21" s="1"/>
  <c r="T103" i="22"/>
  <c r="T102" i="22" s="1"/>
  <c r="P88" i="23"/>
  <c r="P87" i="23" s="1"/>
  <c r="P86" i="23"/>
  <c r="AU76" i="1" s="1"/>
  <c r="T103" i="23"/>
  <c r="T102" i="23"/>
  <c r="P88" i="24"/>
  <c r="P87" i="24" s="1"/>
  <c r="P86" i="24" s="1"/>
  <c r="AU77" i="1" s="1"/>
  <c r="R88" i="25"/>
  <c r="R87" i="25" s="1"/>
  <c r="R86" i="25" s="1"/>
  <c r="R93" i="26"/>
  <c r="R170" i="26"/>
  <c r="P94" i="27"/>
  <c r="BK174" i="27"/>
  <c r="J174" i="27"/>
  <c r="J64" i="27"/>
  <c r="P225" i="27"/>
  <c r="P224" i="27" s="1"/>
  <c r="R245" i="27"/>
  <c r="R241" i="27"/>
  <c r="BK93" i="28"/>
  <c r="J93" i="28" s="1"/>
  <c r="J61" i="28" s="1"/>
  <c r="R170" i="28"/>
  <c r="BK220" i="28"/>
  <c r="J220" i="28" s="1"/>
  <c r="J68" i="28" s="1"/>
  <c r="P122" i="29"/>
  <c r="T165" i="29"/>
  <c r="T192" i="29"/>
  <c r="T191" i="29"/>
  <c r="R93" i="30"/>
  <c r="R92" i="30" s="1"/>
  <c r="R91" i="30" s="1"/>
  <c r="R162" i="30"/>
  <c r="T230" i="30"/>
  <c r="BK258" i="30"/>
  <c r="BK257" i="30" s="1"/>
  <c r="J257" i="30" s="1"/>
  <c r="J70" i="30" s="1"/>
  <c r="BK93" i="31"/>
  <c r="J93" i="31" s="1"/>
  <c r="J61" i="31" s="1"/>
  <c r="R135" i="31"/>
  <c r="T170" i="31"/>
  <c r="BK220" i="31"/>
  <c r="J220" i="31"/>
  <c r="J68" i="31"/>
  <c r="BK88" i="32"/>
  <c r="T96" i="32"/>
  <c r="R88" i="33"/>
  <c r="R87" i="33"/>
  <c r="R86" i="33" s="1"/>
  <c r="P103" i="33"/>
  <c r="P102" i="33"/>
  <c r="BK96" i="34"/>
  <c r="J96" i="34" s="1"/>
  <c r="J62" i="34" s="1"/>
  <c r="R103" i="34"/>
  <c r="R102" i="34"/>
  <c r="BK103" i="35"/>
  <c r="J103" i="35" s="1"/>
  <c r="J65" i="35" s="1"/>
  <c r="BK96" i="36"/>
  <c r="J96" i="36" s="1"/>
  <c r="J62" i="36" s="1"/>
  <c r="P84" i="37"/>
  <c r="P83" i="37"/>
  <c r="P82" i="37" s="1"/>
  <c r="AU90" i="1" s="1"/>
  <c r="T91" i="37"/>
  <c r="BK83" i="38"/>
  <c r="J83" i="38" s="1"/>
  <c r="J61" i="38" s="1"/>
  <c r="R86" i="39"/>
  <c r="R85" i="39"/>
  <c r="R84" i="39" s="1"/>
  <c r="R221" i="2"/>
  <c r="P96" i="3"/>
  <c r="P96" i="4"/>
  <c r="R103" i="4"/>
  <c r="R102" i="4" s="1"/>
  <c r="T88" i="5"/>
  <c r="T87" i="5"/>
  <c r="T86" i="5" s="1"/>
  <c r="P103" i="5"/>
  <c r="P102" i="5"/>
  <c r="BK96" i="6"/>
  <c r="J96" i="6" s="1"/>
  <c r="J62" i="6" s="1"/>
  <c r="T96" i="7"/>
  <c r="T88" i="8"/>
  <c r="T87" i="8" s="1"/>
  <c r="T103" i="8"/>
  <c r="T102" i="8"/>
  <c r="BK88" i="9"/>
  <c r="T96" i="9"/>
  <c r="BK96" i="10"/>
  <c r="J96" i="10"/>
  <c r="J62" i="10"/>
  <c r="R103" i="10"/>
  <c r="R102" i="10" s="1"/>
  <c r="T136" i="11"/>
  <c r="T154" i="11"/>
  <c r="T210" i="11"/>
  <c r="T91" i="12"/>
  <c r="T90" i="12"/>
  <c r="T89" i="12"/>
  <c r="BK152" i="12"/>
  <c r="J152" i="12" s="1"/>
  <c r="J63" i="12" s="1"/>
  <c r="BK205" i="12"/>
  <c r="J205" i="12" s="1"/>
  <c r="J65" i="12" s="1"/>
  <c r="R216" i="12"/>
  <c r="R215" i="12"/>
  <c r="P133" i="13"/>
  <c r="T151" i="13"/>
  <c r="T209" i="13"/>
  <c r="P236" i="13"/>
  <c r="P235" i="13" s="1"/>
  <c r="R96" i="14"/>
  <c r="R88" i="15"/>
  <c r="R87" i="15"/>
  <c r="R86" i="15" s="1"/>
  <c r="P103" i="15"/>
  <c r="P102" i="15"/>
  <c r="T88" i="16"/>
  <c r="T87" i="16" s="1"/>
  <c r="T86" i="16" s="1"/>
  <c r="P103" i="16"/>
  <c r="P102" i="16"/>
  <c r="T136" i="17"/>
  <c r="P154" i="17"/>
  <c r="BK215" i="17"/>
  <c r="J215" i="17"/>
  <c r="J65" i="17" s="1"/>
  <c r="BK103" i="18"/>
  <c r="J103" i="18"/>
  <c r="J65" i="18"/>
  <c r="T96" i="19"/>
  <c r="R96" i="20"/>
  <c r="R88" i="21"/>
  <c r="R87" i="21"/>
  <c r="R103" i="21"/>
  <c r="R102" i="21" s="1"/>
  <c r="T96" i="22"/>
  <c r="T88" i="23"/>
  <c r="T87" i="23" s="1"/>
  <c r="T86" i="23" s="1"/>
  <c r="R103" i="23"/>
  <c r="R102" i="23"/>
  <c r="R88" i="24"/>
  <c r="R87" i="24" s="1"/>
  <c r="R86" i="24" s="1"/>
  <c r="BK96" i="25"/>
  <c r="J96" i="25" s="1"/>
  <c r="J62" i="25" s="1"/>
  <c r="R135" i="26"/>
  <c r="R153" i="26"/>
  <c r="P215" i="26"/>
  <c r="BK242" i="26"/>
  <c r="BK241" i="26"/>
  <c r="J241" i="26"/>
  <c r="J70" i="26" s="1"/>
  <c r="T139" i="27"/>
  <c r="P157" i="27"/>
  <c r="R214" i="27"/>
  <c r="T225" i="27"/>
  <c r="T224" i="27" s="1"/>
  <c r="T245" i="27"/>
  <c r="T241" i="27"/>
  <c r="BK135" i="28"/>
  <c r="J135" i="28" s="1"/>
  <c r="J62" i="28" s="1"/>
  <c r="T170" i="28"/>
  <c r="R220" i="28"/>
  <c r="R219" i="28" s="1"/>
  <c r="BK237" i="28"/>
  <c r="BK236" i="28"/>
  <c r="J236" i="28" s="1"/>
  <c r="J70" i="28" s="1"/>
  <c r="T140" i="29"/>
  <c r="T175" i="29"/>
  <c r="T174" i="29" s="1"/>
  <c r="P192" i="29"/>
  <c r="P191" i="29"/>
  <c r="BK93" i="30"/>
  <c r="J93" i="30" s="1"/>
  <c r="J61" i="30" s="1"/>
  <c r="BK187" i="30"/>
  <c r="J187" i="30"/>
  <c r="J64" i="30" s="1"/>
  <c r="BK241" i="30"/>
  <c r="J241" i="30"/>
  <c r="J68" i="30"/>
  <c r="P170" i="31"/>
  <c r="T220" i="31"/>
  <c r="T219" i="31"/>
  <c r="P96" i="32"/>
  <c r="BK88" i="33"/>
  <c r="J88" i="33" s="1"/>
  <c r="J61" i="33" s="1"/>
  <c r="T96" i="33"/>
  <c r="P88" i="34"/>
  <c r="P87" i="34" s="1"/>
  <c r="P86" i="34" s="1"/>
  <c r="AU87" i="1" s="1"/>
  <c r="R88" i="35"/>
  <c r="R87" i="35" s="1"/>
  <c r="R86" i="35" s="1"/>
  <c r="T103" i="35"/>
  <c r="T102" i="35" s="1"/>
  <c r="P88" i="36"/>
  <c r="P87" i="36"/>
  <c r="P86" i="36"/>
  <c r="AU89" i="1" s="1"/>
  <c r="BK103" i="36"/>
  <c r="T84" i="37"/>
  <c r="T83" i="37"/>
  <c r="T82" i="37" s="1"/>
  <c r="BK86" i="39"/>
  <c r="J86" i="39"/>
  <c r="J61" i="39"/>
  <c r="T86" i="39"/>
  <c r="T85" i="39" s="1"/>
  <c r="T84" i="39" s="1"/>
  <c r="J55" i="2"/>
  <c r="BE126" i="2"/>
  <c r="BE152" i="2"/>
  <c r="BE222" i="2"/>
  <c r="BE257" i="2"/>
  <c r="BE329" i="2"/>
  <c r="BE369" i="2"/>
  <c r="BE489" i="2"/>
  <c r="BE90" i="3"/>
  <c r="BE98" i="4"/>
  <c r="J55" i="5"/>
  <c r="BE89" i="5"/>
  <c r="BE111" i="5"/>
  <c r="BK100" i="5"/>
  <c r="J100" i="5" s="1"/>
  <c r="J63" i="5" s="1"/>
  <c r="BE90" i="6"/>
  <c r="BE116" i="6"/>
  <c r="J52" i="7"/>
  <c r="BE89" i="7"/>
  <c r="BE97" i="7"/>
  <c r="BE111" i="7"/>
  <c r="BK115" i="7"/>
  <c r="J115" i="7"/>
  <c r="J66" i="7"/>
  <c r="BE114" i="8"/>
  <c r="BE114" i="9"/>
  <c r="J52" i="10"/>
  <c r="F55" i="10"/>
  <c r="BE116" i="10"/>
  <c r="BK100" i="10"/>
  <c r="J100" i="10"/>
  <c r="J63" i="10"/>
  <c r="J55" i="11"/>
  <c r="BE94" i="11"/>
  <c r="BE119" i="11"/>
  <c r="BE176" i="11"/>
  <c r="BE186" i="11"/>
  <c r="BE188" i="11"/>
  <c r="F86" i="12"/>
  <c r="BE137" i="12"/>
  <c r="BE180" i="12"/>
  <c r="BE186" i="12"/>
  <c r="J55" i="13"/>
  <c r="F88" i="13"/>
  <c r="BE127" i="13"/>
  <c r="BE156" i="13"/>
  <c r="BE181" i="13"/>
  <c r="BE189" i="13"/>
  <c r="BE197" i="13"/>
  <c r="F55" i="14"/>
  <c r="BE104" i="14"/>
  <c r="BE104" i="15"/>
  <c r="BK100" i="15"/>
  <c r="J100" i="15" s="1"/>
  <c r="J63" i="15" s="1"/>
  <c r="BK115" i="15"/>
  <c r="J115" i="15" s="1"/>
  <c r="J66" i="15" s="1"/>
  <c r="F55" i="16"/>
  <c r="BE89" i="16"/>
  <c r="J52" i="17"/>
  <c r="BE98" i="17"/>
  <c r="BE115" i="17"/>
  <c r="BE139" i="17"/>
  <c r="BE161" i="17"/>
  <c r="BE167" i="17"/>
  <c r="BE169" i="17"/>
  <c r="BE179" i="17"/>
  <c r="BE194" i="17"/>
  <c r="BE216" i="17"/>
  <c r="BE221" i="17"/>
  <c r="J80" i="18"/>
  <c r="BE93" i="18"/>
  <c r="BE111" i="18"/>
  <c r="BE116" i="18"/>
  <c r="J55" i="19"/>
  <c r="BE90" i="19"/>
  <c r="BE101" i="19"/>
  <c r="BE104" i="19"/>
  <c r="BE90" i="20"/>
  <c r="BE98" i="20"/>
  <c r="BE101" i="20"/>
  <c r="BE109" i="20"/>
  <c r="BK100" i="21"/>
  <c r="J100" i="21" s="1"/>
  <c r="J63" i="21" s="1"/>
  <c r="E76" i="22"/>
  <c r="BE104" i="22"/>
  <c r="BE106" i="23"/>
  <c r="F55" i="24"/>
  <c r="BE90" i="24"/>
  <c r="BE106" i="24"/>
  <c r="BE116" i="24"/>
  <c r="E48" i="25"/>
  <c r="BE97" i="25"/>
  <c r="BE98" i="25"/>
  <c r="BE101" i="25"/>
  <c r="BE123" i="26"/>
  <c r="BE204" i="26"/>
  <c r="BE206" i="26"/>
  <c r="BE207" i="26"/>
  <c r="BE219" i="26"/>
  <c r="BE226" i="26"/>
  <c r="BE228" i="26"/>
  <c r="BE231" i="26"/>
  <c r="E48" i="27"/>
  <c r="F55" i="27"/>
  <c r="BE95" i="27"/>
  <c r="BE97" i="27"/>
  <c r="BE147" i="27"/>
  <c r="BE189" i="27"/>
  <c r="BE195" i="27"/>
  <c r="BE205" i="27"/>
  <c r="BE219" i="27"/>
  <c r="BE220" i="27"/>
  <c r="BE94" i="28"/>
  <c r="BE96" i="28"/>
  <c r="BE121" i="28"/>
  <c r="BE123" i="28"/>
  <c r="BE125" i="28"/>
  <c r="BE178" i="28"/>
  <c r="BE179" i="28"/>
  <c r="BE189" i="28"/>
  <c r="BE203" i="28"/>
  <c r="BE216" i="28"/>
  <c r="BE218" i="28"/>
  <c r="BE231" i="28"/>
  <c r="BE240" i="28"/>
  <c r="E48" i="29"/>
  <c r="F87" i="29"/>
  <c r="BE135" i="29"/>
  <c r="BE150" i="29"/>
  <c r="BE153" i="29"/>
  <c r="BE158" i="29"/>
  <c r="BE169" i="29"/>
  <c r="BE181" i="29"/>
  <c r="BE183" i="29"/>
  <c r="BE193" i="29"/>
  <c r="BE196" i="29"/>
  <c r="F55" i="30"/>
  <c r="J88" i="30"/>
  <c r="BE113" i="30"/>
  <c r="BE152" i="30"/>
  <c r="BE157" i="30"/>
  <c r="BE193" i="30"/>
  <c r="BE197" i="30"/>
  <c r="BE199" i="30"/>
  <c r="BE205" i="30"/>
  <c r="BE207" i="30"/>
  <c r="BE224" i="30"/>
  <c r="BE261" i="30"/>
  <c r="BK238" i="30"/>
  <c r="J238" i="30" s="1"/>
  <c r="J66" i="30" s="1"/>
  <c r="E48" i="31"/>
  <c r="BE151" i="31"/>
  <c r="BE191" i="31"/>
  <c r="BE211" i="31"/>
  <c r="BE233" i="31"/>
  <c r="J55" i="32"/>
  <c r="BE104" i="32"/>
  <c r="BE106" i="32"/>
  <c r="J80" i="33"/>
  <c r="BE111" i="33"/>
  <c r="BK100" i="33"/>
  <c r="J100" i="33" s="1"/>
  <c r="J63" i="33" s="1"/>
  <c r="E48" i="34"/>
  <c r="F83" i="34"/>
  <c r="BE93" i="34"/>
  <c r="E48" i="35"/>
  <c r="J55" i="35"/>
  <c r="J80" i="35"/>
  <c r="BE104" i="35"/>
  <c r="BE111" i="35"/>
  <c r="J52" i="36"/>
  <c r="BE92" i="36"/>
  <c r="J52" i="2"/>
  <c r="BE252" i="2"/>
  <c r="BE273" i="2"/>
  <c r="BE368" i="2"/>
  <c r="BE421" i="2"/>
  <c r="BE530" i="2"/>
  <c r="F83" i="3"/>
  <c r="BE97" i="3"/>
  <c r="BE111" i="3"/>
  <c r="BE114" i="3"/>
  <c r="BE116" i="3"/>
  <c r="BE89" i="4"/>
  <c r="BE90" i="4"/>
  <c r="BE97" i="4"/>
  <c r="BE106" i="4"/>
  <c r="BK115" i="4"/>
  <c r="J115" i="4" s="1"/>
  <c r="J66" i="4" s="1"/>
  <c r="BE92" i="5"/>
  <c r="BE106" i="5"/>
  <c r="BE92" i="6"/>
  <c r="BE101" i="6"/>
  <c r="BE92" i="8"/>
  <c r="BK100" i="8"/>
  <c r="J100" i="8" s="1"/>
  <c r="J63" i="8" s="1"/>
  <c r="J55" i="10"/>
  <c r="BE92" i="10"/>
  <c r="BE93" i="10"/>
  <c r="BE98" i="10"/>
  <c r="BE101" i="10"/>
  <c r="J52" i="11"/>
  <c r="E81" i="11"/>
  <c r="F88" i="11"/>
  <c r="BE117" i="11"/>
  <c r="BE124" i="11"/>
  <c r="BE137" i="11"/>
  <c r="BE172" i="11"/>
  <c r="BE181" i="11"/>
  <c r="BE212" i="11"/>
  <c r="BE242" i="11"/>
  <c r="J55" i="12"/>
  <c r="BE98" i="12"/>
  <c r="BE113" i="12"/>
  <c r="BE115" i="12"/>
  <c r="BE128" i="12"/>
  <c r="BE148" i="12"/>
  <c r="BE159" i="12"/>
  <c r="BE182" i="12"/>
  <c r="BE224" i="12"/>
  <c r="BE121" i="13"/>
  <c r="BE131" i="13"/>
  <c r="BE136" i="13"/>
  <c r="BE147" i="13"/>
  <c r="BE176" i="13"/>
  <c r="BE199" i="13"/>
  <c r="BE227" i="13"/>
  <c r="J52" i="14"/>
  <c r="BE109" i="14"/>
  <c r="BE114" i="14"/>
  <c r="BE90" i="16"/>
  <c r="BK100" i="16"/>
  <c r="J100" i="16"/>
  <c r="J63" i="16" s="1"/>
  <c r="BE94" i="17"/>
  <c r="BE126" i="17"/>
  <c r="BE130" i="17"/>
  <c r="BE134" i="17"/>
  <c r="BE137" i="17"/>
  <c r="BE152" i="17"/>
  <c r="BE155" i="17"/>
  <c r="BE184" i="17"/>
  <c r="BE186" i="17"/>
  <c r="BE202" i="17"/>
  <c r="BE227" i="17"/>
  <c r="F83" i="18"/>
  <c r="J52" i="19"/>
  <c r="BE89" i="19"/>
  <c r="E48" i="20"/>
  <c r="J55" i="20"/>
  <c r="F83" i="20"/>
  <c r="BE106" i="20"/>
  <c r="BK100" i="20"/>
  <c r="J100" i="20" s="1"/>
  <c r="J63" i="20" s="1"/>
  <c r="BK115" i="20"/>
  <c r="J115" i="20"/>
  <c r="J66" i="20" s="1"/>
  <c r="J80" i="21"/>
  <c r="J83" i="21"/>
  <c r="BE90" i="21"/>
  <c r="BK115" i="21"/>
  <c r="J115" i="21" s="1"/>
  <c r="J66" i="21" s="1"/>
  <c r="J80" i="22"/>
  <c r="J83" i="22"/>
  <c r="BE92" i="22"/>
  <c r="E48" i="23"/>
  <c r="F83" i="23"/>
  <c r="BE92" i="23"/>
  <c r="BE97" i="24"/>
  <c r="J85" i="26"/>
  <c r="BE118" i="26"/>
  <c r="BE125" i="26"/>
  <c r="BE156" i="26"/>
  <c r="BE158" i="26"/>
  <c r="BE160" i="26"/>
  <c r="BE162" i="26"/>
  <c r="BE166" i="26"/>
  <c r="BE171" i="26"/>
  <c r="BE194" i="26"/>
  <c r="BE137" i="27"/>
  <c r="BE153" i="27"/>
  <c r="BE160" i="27"/>
  <c r="BE172" i="27"/>
  <c r="BE177" i="27"/>
  <c r="BE199" i="27"/>
  <c r="BE248" i="27"/>
  <c r="BE250" i="27"/>
  <c r="BK222" i="27"/>
  <c r="J222" i="27" s="1"/>
  <c r="J66" i="27" s="1"/>
  <c r="J55" i="28"/>
  <c r="BE175" i="28"/>
  <c r="BE195" i="28"/>
  <c r="BK232" i="28"/>
  <c r="J232" i="28"/>
  <c r="J69" i="28" s="1"/>
  <c r="J52" i="29"/>
  <c r="BE108" i="29"/>
  <c r="BE127" i="30"/>
  <c r="BE158" i="30"/>
  <c r="BE192" i="30"/>
  <c r="BE234" i="30"/>
  <c r="BE259" i="30"/>
  <c r="J55" i="31"/>
  <c r="F88" i="31"/>
  <c r="BE102" i="31"/>
  <c r="BE111" i="31"/>
  <c r="BE125" i="31"/>
  <c r="BE138" i="31"/>
  <c r="BE175" i="31"/>
  <c r="BE179" i="31"/>
  <c r="BE181" i="31"/>
  <c r="BE226" i="31"/>
  <c r="BE228" i="31"/>
  <c r="BE231" i="31"/>
  <c r="BE240" i="31"/>
  <c r="BK217" i="31"/>
  <c r="J217" i="31"/>
  <c r="J66" i="31"/>
  <c r="BK232" i="31"/>
  <c r="J232" i="31" s="1"/>
  <c r="J69" i="31" s="1"/>
  <c r="J80" i="32"/>
  <c r="BE98" i="32"/>
  <c r="J55" i="33"/>
  <c r="BE114" i="33"/>
  <c r="BE89" i="34"/>
  <c r="BE111" i="34"/>
  <c r="BK115" i="34"/>
  <c r="J115" i="34"/>
  <c r="J66" i="34"/>
  <c r="BK100" i="35"/>
  <c r="J100" i="35" s="1"/>
  <c r="J63" i="35" s="1"/>
  <c r="E76" i="36"/>
  <c r="BE258" i="2"/>
  <c r="BE259" i="2"/>
  <c r="BE409" i="2"/>
  <c r="BE441" i="2"/>
  <c r="E76" i="3"/>
  <c r="F83" i="4"/>
  <c r="BE109" i="4"/>
  <c r="E48" i="5"/>
  <c r="BE97" i="5"/>
  <c r="BE109" i="5"/>
  <c r="BK115" i="5"/>
  <c r="J115" i="5"/>
  <c r="J66" i="5" s="1"/>
  <c r="E76" i="6"/>
  <c r="BE89" i="6"/>
  <c r="BK100" i="6"/>
  <c r="J100" i="6" s="1"/>
  <c r="J63" i="6" s="1"/>
  <c r="E76" i="7"/>
  <c r="F83" i="7"/>
  <c r="J80" i="8"/>
  <c r="BE93" i="8"/>
  <c r="BE116" i="8"/>
  <c r="J55" i="9"/>
  <c r="BE90" i="9"/>
  <c r="BE92" i="9"/>
  <c r="E76" i="10"/>
  <c r="BE97" i="10"/>
  <c r="BE98" i="11"/>
  <c r="BE169" i="11"/>
  <c r="BE200" i="11"/>
  <c r="BE229" i="11"/>
  <c r="BE232" i="11"/>
  <c r="BE234" i="11"/>
  <c r="BE239" i="11"/>
  <c r="BK218" i="11"/>
  <c r="J218" i="11" s="1"/>
  <c r="J66" i="11" s="1"/>
  <c r="E79" i="12"/>
  <c r="BE107" i="12"/>
  <c r="BE117" i="12"/>
  <c r="BE124" i="12"/>
  <c r="BE135" i="12"/>
  <c r="BE172" i="12"/>
  <c r="BE174" i="12"/>
  <c r="BE188" i="12"/>
  <c r="BE190" i="12"/>
  <c r="BE206" i="12"/>
  <c r="BE227" i="12"/>
  <c r="E81" i="13"/>
  <c r="BE116" i="13"/>
  <c r="BE119" i="13"/>
  <c r="BE134" i="13"/>
  <c r="BE187" i="13"/>
  <c r="BE195" i="13"/>
  <c r="BE211" i="13"/>
  <c r="BE217" i="13"/>
  <c r="BE239" i="13"/>
  <c r="J55" i="14"/>
  <c r="BE93" i="14"/>
  <c r="BE97" i="14"/>
  <c r="E48" i="15"/>
  <c r="J55" i="15"/>
  <c r="BE92" i="15"/>
  <c r="BE114" i="15"/>
  <c r="BE98" i="16"/>
  <c r="BK115" i="16"/>
  <c r="J115" i="16"/>
  <c r="J66" i="16" s="1"/>
  <c r="BE117" i="17"/>
  <c r="BE119" i="17"/>
  <c r="BE149" i="17"/>
  <c r="BE159" i="17"/>
  <c r="BE172" i="17"/>
  <c r="BE174" i="17"/>
  <c r="BE181" i="17"/>
  <c r="BE198" i="17"/>
  <c r="BE206" i="17"/>
  <c r="BE210" i="17"/>
  <c r="BE213" i="17"/>
  <c r="BE224" i="17"/>
  <c r="BE237" i="17"/>
  <c r="BE106" i="18"/>
  <c r="BE114" i="18"/>
  <c r="F55" i="19"/>
  <c r="BE92" i="20"/>
  <c r="BE111" i="20"/>
  <c r="BE114" i="20"/>
  <c r="BE93" i="21"/>
  <c r="BE106" i="22"/>
  <c r="J83" i="23"/>
  <c r="BE97" i="23"/>
  <c r="BE104" i="23"/>
  <c r="BE111" i="23"/>
  <c r="BE114" i="23"/>
  <c r="J80" i="24"/>
  <c r="BE114" i="24"/>
  <c r="J83" i="25"/>
  <c r="BE92" i="25"/>
  <c r="BK115" i="25"/>
  <c r="J115" i="25" s="1"/>
  <c r="J66" i="25" s="1"/>
  <c r="BE98" i="26"/>
  <c r="BE121" i="26"/>
  <c r="BE129" i="26"/>
  <c r="BE143" i="26"/>
  <c r="BE154" i="26"/>
  <c r="BE181" i="26"/>
  <c r="BE188" i="26"/>
  <c r="BE216" i="26"/>
  <c r="BE221" i="26"/>
  <c r="J55" i="27"/>
  <c r="BE101" i="27"/>
  <c r="BE118" i="27"/>
  <c r="BE120" i="27"/>
  <c r="BE125" i="27"/>
  <c r="BE158" i="27"/>
  <c r="BE162" i="27"/>
  <c r="BE208" i="27"/>
  <c r="BE216" i="27"/>
  <c r="BE228" i="27"/>
  <c r="E48" i="28"/>
  <c r="F88" i="28"/>
  <c r="BE98" i="28"/>
  <c r="BE136" i="28"/>
  <c r="BE138" i="28"/>
  <c r="BE143" i="28"/>
  <c r="BE148" i="28"/>
  <c r="BE160" i="28"/>
  <c r="BE166" i="28"/>
  <c r="BE185" i="28"/>
  <c r="BE201" i="28"/>
  <c r="BE212" i="28"/>
  <c r="BE221" i="28"/>
  <c r="J55" i="29"/>
  <c r="BE93" i="29"/>
  <c r="BE101" i="29"/>
  <c r="BE105" i="29"/>
  <c r="BE138" i="29"/>
  <c r="BE141" i="29"/>
  <c r="BE161" i="29"/>
  <c r="BE166" i="29"/>
  <c r="BE117" i="30"/>
  <c r="BE130" i="30"/>
  <c r="BE169" i="30"/>
  <c r="BE175" i="30"/>
  <c r="BE220" i="30"/>
  <c r="BE235" i="30"/>
  <c r="BE236" i="30"/>
  <c r="BE247" i="30"/>
  <c r="BE249" i="30"/>
  <c r="BE254" i="30"/>
  <c r="J85" i="31"/>
  <c r="BE116" i="31"/>
  <c r="BE121" i="31"/>
  <c r="BE148" i="31"/>
  <c r="BE154" i="31"/>
  <c r="BE160" i="31"/>
  <c r="BE187" i="31"/>
  <c r="BE189" i="31"/>
  <c r="BE199" i="31"/>
  <c r="F55" i="35"/>
  <c r="BE92" i="35"/>
  <c r="BE93" i="35"/>
  <c r="BE106" i="35"/>
  <c r="BK115" i="35"/>
  <c r="J115" i="35"/>
  <c r="J66" i="35"/>
  <c r="BE90" i="36"/>
  <c r="BE106" i="36"/>
  <c r="BK100" i="36"/>
  <c r="J100" i="36"/>
  <c r="J63" i="36" s="1"/>
  <c r="BK115" i="36"/>
  <c r="J115" i="36"/>
  <c r="J66" i="36"/>
  <c r="J76" i="37"/>
  <c r="BE87" i="37"/>
  <c r="BE256" i="2"/>
  <c r="BE335" i="2"/>
  <c r="BE371" i="2"/>
  <c r="BE397" i="2"/>
  <c r="BE424" i="2"/>
  <c r="BE512" i="2"/>
  <c r="J52" i="3"/>
  <c r="BE92" i="3"/>
  <c r="J83" i="4"/>
  <c r="BE92" i="4"/>
  <c r="BE104" i="4"/>
  <c r="BK100" i="4"/>
  <c r="J100" i="4"/>
  <c r="J63" i="4"/>
  <c r="F55" i="5"/>
  <c r="BE97" i="6"/>
  <c r="BE104" i="6"/>
  <c r="BE109" i="6"/>
  <c r="BE104" i="7"/>
  <c r="BE97" i="8"/>
  <c r="E48" i="9"/>
  <c r="F55" i="9"/>
  <c r="BE89" i="9"/>
  <c r="BE93" i="9"/>
  <c r="BE116" i="9"/>
  <c r="BE104" i="10"/>
  <c r="BE111" i="10"/>
  <c r="BE102" i="11"/>
  <c r="BE122" i="11"/>
  <c r="BE126" i="11"/>
  <c r="BE134" i="11"/>
  <c r="BE139" i="11"/>
  <c r="BE144" i="11"/>
  <c r="BE149" i="11"/>
  <c r="BE157" i="11"/>
  <c r="BE159" i="11"/>
  <c r="BE180" i="11"/>
  <c r="BE194" i="11"/>
  <c r="BE198" i="11"/>
  <c r="BE203" i="11"/>
  <c r="BE216" i="11"/>
  <c r="BE100" i="12"/>
  <c r="BE147" i="12"/>
  <c r="BE161" i="12"/>
  <c r="BE184" i="12"/>
  <c r="BK213" i="12"/>
  <c r="J213" i="12" s="1"/>
  <c r="J66" i="12" s="1"/>
  <c r="BE102" i="13"/>
  <c r="BE129" i="13"/>
  <c r="BE154" i="13"/>
  <c r="BE177" i="13"/>
  <c r="BE179" i="13"/>
  <c r="BE207" i="13"/>
  <c r="BE213" i="13"/>
  <c r="BE214" i="13"/>
  <c r="BE215" i="13"/>
  <c r="BE225" i="13"/>
  <c r="BE240" i="13"/>
  <c r="BE101" i="14"/>
  <c r="BE89" i="15"/>
  <c r="BE116" i="15"/>
  <c r="J80" i="16"/>
  <c r="BE109" i="16"/>
  <c r="F55" i="17"/>
  <c r="BE100" i="17"/>
  <c r="BE102" i="17"/>
  <c r="BE122" i="17"/>
  <c r="BE132" i="17"/>
  <c r="BE188" i="17"/>
  <c r="BE190" i="17"/>
  <c r="BE204" i="17"/>
  <c r="BE220" i="17"/>
  <c r="E48" i="18"/>
  <c r="BK115" i="18"/>
  <c r="J115" i="18" s="1"/>
  <c r="J66" i="18" s="1"/>
  <c r="E76" i="19"/>
  <c r="BE98" i="19"/>
  <c r="BE116" i="19"/>
  <c r="J52" i="20"/>
  <c r="BE89" i="20"/>
  <c r="BE89" i="21"/>
  <c r="BE98" i="21"/>
  <c r="BE101" i="21"/>
  <c r="BE114" i="21"/>
  <c r="BE98" i="22"/>
  <c r="BE101" i="22"/>
  <c r="J80" i="25"/>
  <c r="BE90" i="25"/>
  <c r="BE114" i="25"/>
  <c r="J88" i="26"/>
  <c r="BE100" i="26"/>
  <c r="BE131" i="26"/>
  <c r="BE133" i="26"/>
  <c r="BE173" i="26"/>
  <c r="BE175" i="26"/>
  <c r="BE220" i="26"/>
  <c r="BE243" i="26"/>
  <c r="BE99" i="27"/>
  <c r="BE114" i="27"/>
  <c r="BE127" i="27"/>
  <c r="BE135" i="27"/>
  <c r="BE142" i="27"/>
  <c r="BE170" i="27"/>
  <c r="BE211" i="27"/>
  <c r="BE215" i="27"/>
  <c r="BE226" i="27"/>
  <c r="J52" i="28"/>
  <c r="BE131" i="28"/>
  <c r="BE154" i="28"/>
  <c r="BE162" i="28"/>
  <c r="BK217" i="28"/>
  <c r="J217" i="28"/>
  <c r="J66" i="28" s="1"/>
  <c r="BE103" i="29"/>
  <c r="BE112" i="29"/>
  <c r="BE123" i="29"/>
  <c r="BE125" i="29"/>
  <c r="BE143" i="29"/>
  <c r="BE155" i="29"/>
  <c r="BE170" i="29"/>
  <c r="BE176" i="29"/>
  <c r="BE178" i="29"/>
  <c r="J52" i="30"/>
  <c r="BE94" i="30"/>
  <c r="BE98" i="30"/>
  <c r="BE100" i="30"/>
  <c r="BE106" i="30"/>
  <c r="BE132" i="30"/>
  <c r="BE177" i="30"/>
  <c r="BE185" i="30"/>
  <c r="BE262" i="30"/>
  <c r="BK253" i="30"/>
  <c r="J253" i="30" s="1"/>
  <c r="J69" i="30" s="1"/>
  <c r="BE96" i="31"/>
  <c r="BE158" i="31"/>
  <c r="BE183" i="31"/>
  <c r="BE221" i="31"/>
  <c r="E48" i="32"/>
  <c r="BE89" i="32"/>
  <c r="J80" i="34"/>
  <c r="BE92" i="34"/>
  <c r="BE114" i="35"/>
  <c r="F83" i="36"/>
  <c r="BE98" i="36"/>
  <c r="BE109" i="36"/>
  <c r="BE114" i="36"/>
  <c r="BE116" i="36"/>
  <c r="E48" i="38"/>
  <c r="J55" i="38"/>
  <c r="J75" i="38"/>
  <c r="BE86" i="38"/>
  <c r="E48" i="2"/>
  <c r="BE254" i="2"/>
  <c r="BE471" i="2"/>
  <c r="BE534" i="2"/>
  <c r="BE535" i="2"/>
  <c r="BE537" i="2"/>
  <c r="BK536" i="2"/>
  <c r="J536" i="2"/>
  <c r="J66" i="2" s="1"/>
  <c r="J55" i="3"/>
  <c r="BE89" i="3"/>
  <c r="BK100" i="3"/>
  <c r="J100" i="3" s="1"/>
  <c r="J63" i="3" s="1"/>
  <c r="BE101" i="4"/>
  <c r="BE111" i="4"/>
  <c r="BE116" i="4"/>
  <c r="J80" i="5"/>
  <c r="BE101" i="5"/>
  <c r="BE104" i="5"/>
  <c r="BE114" i="5"/>
  <c r="F55" i="6"/>
  <c r="J55" i="7"/>
  <c r="BE90" i="7"/>
  <c r="BE114" i="7"/>
  <c r="E48" i="8"/>
  <c r="J55" i="8"/>
  <c r="F83" i="8"/>
  <c r="BK115" i="8"/>
  <c r="J115" i="8" s="1"/>
  <c r="J66" i="8" s="1"/>
  <c r="BK100" i="9"/>
  <c r="J100" i="9" s="1"/>
  <c r="J63" i="9" s="1"/>
  <c r="BE106" i="10"/>
  <c r="BK115" i="10"/>
  <c r="J115" i="10" s="1"/>
  <c r="J66" i="10" s="1"/>
  <c r="BE132" i="11"/>
  <c r="BE163" i="11"/>
  <c r="BE215" i="11"/>
  <c r="BE224" i="11"/>
  <c r="BE241" i="11"/>
  <c r="J83" i="12"/>
  <c r="BE122" i="12"/>
  <c r="BE130" i="12"/>
  <c r="BE132" i="12"/>
  <c r="BE165" i="12"/>
  <c r="BE214" i="12"/>
  <c r="BE222" i="12"/>
  <c r="BE229" i="12"/>
  <c r="BK228" i="12"/>
  <c r="J228" i="12" s="1"/>
  <c r="J69" i="12" s="1"/>
  <c r="BE94" i="13"/>
  <c r="BE98" i="13"/>
  <c r="BE141" i="13"/>
  <c r="BE158" i="13"/>
  <c r="BE193" i="13"/>
  <c r="BE200" i="13"/>
  <c r="BE201" i="13"/>
  <c r="BE204" i="13"/>
  <c r="BE210" i="13"/>
  <c r="BE220" i="13"/>
  <c r="BK216" i="13"/>
  <c r="J216" i="13" s="1"/>
  <c r="J66" i="13" s="1"/>
  <c r="BE89" i="14"/>
  <c r="BE92" i="14"/>
  <c r="BK100" i="14"/>
  <c r="J100" i="14"/>
  <c r="J63" i="14"/>
  <c r="BK115" i="14"/>
  <c r="J115" i="14" s="1"/>
  <c r="J66" i="14" s="1"/>
  <c r="F83" i="15"/>
  <c r="BE116" i="16"/>
  <c r="BE180" i="17"/>
  <c r="BE192" i="17"/>
  <c r="BE205" i="17"/>
  <c r="BE209" i="17"/>
  <c r="BE217" i="17"/>
  <c r="BE219" i="17"/>
  <c r="BE234" i="17"/>
  <c r="BE101" i="18"/>
  <c r="BK100" i="18"/>
  <c r="J100" i="18"/>
  <c r="J63" i="18"/>
  <c r="BE92" i="19"/>
  <c r="BE93" i="19"/>
  <c r="BE106" i="19"/>
  <c r="BE114" i="19"/>
  <c r="BK100" i="19"/>
  <c r="J100" i="19" s="1"/>
  <c r="J63" i="19" s="1"/>
  <c r="BE93" i="20"/>
  <c r="BE97" i="20"/>
  <c r="F55" i="21"/>
  <c r="BE104" i="21"/>
  <c r="BE116" i="21"/>
  <c r="F83" i="22"/>
  <c r="BK100" i="22"/>
  <c r="J100" i="22"/>
  <c r="J63" i="22"/>
  <c r="BE90" i="23"/>
  <c r="BE98" i="23"/>
  <c r="BK115" i="23"/>
  <c r="J115" i="23"/>
  <c r="J66" i="23" s="1"/>
  <c r="J55" i="24"/>
  <c r="BE89" i="24"/>
  <c r="BE93" i="24"/>
  <c r="F83" i="25"/>
  <c r="BE93" i="25"/>
  <c r="BE106" i="25"/>
  <c r="BE109" i="25"/>
  <c r="BE116" i="25"/>
  <c r="BE94" i="26"/>
  <c r="BE111" i="26"/>
  <c r="BE113" i="26"/>
  <c r="BE116" i="26"/>
  <c r="BE151" i="26"/>
  <c r="BE180" i="26"/>
  <c r="BE182" i="26"/>
  <c r="BE196" i="26"/>
  <c r="BE223" i="26"/>
  <c r="BE233" i="26"/>
  <c r="BE238" i="26"/>
  <c r="BK237" i="26"/>
  <c r="J237" i="26" s="1"/>
  <c r="J69" i="26" s="1"/>
  <c r="BE110" i="27"/>
  <c r="BE166" i="27"/>
  <c r="BE185" i="27"/>
  <c r="BE193" i="27"/>
  <c r="BE203" i="27"/>
  <c r="BE218" i="27"/>
  <c r="BE221" i="27"/>
  <c r="BE243" i="27"/>
  <c r="BK237" i="27"/>
  <c r="J237" i="27" s="1"/>
  <c r="J69" i="27" s="1"/>
  <c r="BK242" i="27"/>
  <c r="BK241" i="27"/>
  <c r="J241" i="27" s="1"/>
  <c r="J70" i="27" s="1"/>
  <c r="BE100" i="28"/>
  <c r="BE111" i="28"/>
  <c r="BE113" i="28"/>
  <c r="BE118" i="28"/>
  <c r="BE151" i="28"/>
  <c r="BE191" i="28"/>
  <c r="BE193" i="28"/>
  <c r="BE199" i="28"/>
  <c r="BE204" i="28"/>
  <c r="BE215" i="28"/>
  <c r="BE120" i="29"/>
  <c r="BE188" i="29"/>
  <c r="BK172" i="29"/>
  <c r="J172" i="29"/>
  <c r="J65" i="29" s="1"/>
  <c r="E81" i="30"/>
  <c r="BE102" i="30"/>
  <c r="BE115" i="30"/>
  <c r="BE125" i="30"/>
  <c r="BE195" i="30"/>
  <c r="BE201" i="30"/>
  <c r="BE227" i="30"/>
  <c r="BE237" i="30"/>
  <c r="BE242" i="30"/>
  <c r="BE244" i="30"/>
  <c r="BE143" i="31"/>
  <c r="BE149" i="31"/>
  <c r="BE162" i="31"/>
  <c r="BE178" i="31"/>
  <c r="BE195" i="31"/>
  <c r="BE201" i="31"/>
  <c r="BE214" i="31"/>
  <c r="BE215" i="31"/>
  <c r="BE241" i="31"/>
  <c r="BE92" i="32"/>
  <c r="BE93" i="32"/>
  <c r="BE101" i="32"/>
  <c r="BE109" i="32"/>
  <c r="BE111" i="32"/>
  <c r="BK100" i="32"/>
  <c r="J100" i="32"/>
  <c r="J63" i="32"/>
  <c r="E48" i="33"/>
  <c r="F83" i="33"/>
  <c r="BE101" i="33"/>
  <c r="BE116" i="33"/>
  <c r="BE104" i="34"/>
  <c r="BE101" i="35"/>
  <c r="BE89" i="36"/>
  <c r="BE104" i="36"/>
  <c r="E72" i="37"/>
  <c r="BE92" i="37"/>
  <c r="F55" i="38"/>
  <c r="E48" i="39"/>
  <c r="BE218" i="2"/>
  <c r="BE219" i="2"/>
  <c r="BE268" i="2"/>
  <c r="BE270" i="2"/>
  <c r="BE272" i="2"/>
  <c r="BE93" i="3"/>
  <c r="BE98" i="3"/>
  <c r="E48" i="4"/>
  <c r="BE114" i="4"/>
  <c r="BE98" i="5"/>
  <c r="J52" i="6"/>
  <c r="BE93" i="7"/>
  <c r="BE98" i="7"/>
  <c r="BK100" i="7"/>
  <c r="J100" i="7"/>
  <c r="J63" i="7"/>
  <c r="BE89" i="8"/>
  <c r="BE98" i="8"/>
  <c r="BE104" i="8"/>
  <c r="BE109" i="8"/>
  <c r="BE111" i="8"/>
  <c r="BE104" i="9"/>
  <c r="BE106" i="9"/>
  <c r="BE109" i="9"/>
  <c r="BE111" i="9"/>
  <c r="BK115" i="9"/>
  <c r="J115" i="9"/>
  <c r="J66" i="9"/>
  <c r="BE89" i="10"/>
  <c r="BE109" i="10"/>
  <c r="BE114" i="10"/>
  <c r="BE96" i="11"/>
  <c r="BE109" i="11"/>
  <c r="BE111" i="11"/>
  <c r="BE115" i="11"/>
  <c r="BE174" i="11"/>
  <c r="BE179" i="11"/>
  <c r="BE184" i="11"/>
  <c r="BE190" i="11"/>
  <c r="BE192" i="11"/>
  <c r="BE206" i="11"/>
  <c r="BE219" i="11"/>
  <c r="BE227" i="11"/>
  <c r="BE94" i="12"/>
  <c r="BE96" i="12"/>
  <c r="BE142" i="12"/>
  <c r="BE155" i="12"/>
  <c r="BE170" i="12"/>
  <c r="BE210" i="12"/>
  <c r="BE211" i="12"/>
  <c r="J52" i="13"/>
  <c r="BE114" i="13"/>
  <c r="BE123" i="13"/>
  <c r="BE149" i="13"/>
  <c r="BE164" i="13"/>
  <c r="BE183" i="13"/>
  <c r="BE185" i="13"/>
  <c r="BE232" i="13"/>
  <c r="BE237" i="13"/>
  <c r="E76" i="14"/>
  <c r="BE98" i="14"/>
  <c r="BE116" i="14"/>
  <c r="J52" i="15"/>
  <c r="BE97" i="15"/>
  <c r="E48" i="16"/>
  <c r="J55" i="16"/>
  <c r="BE104" i="16"/>
  <c r="BE111" i="16"/>
  <c r="J55" i="17"/>
  <c r="BE96" i="17"/>
  <c r="BE109" i="17"/>
  <c r="BE111" i="17"/>
  <c r="BE163" i="17"/>
  <c r="BE176" i="17"/>
  <c r="BE222" i="17"/>
  <c r="BE229" i="17"/>
  <c r="BE232" i="17"/>
  <c r="BE246" i="17"/>
  <c r="BE89" i="18"/>
  <c r="BE90" i="18"/>
  <c r="BE104" i="18"/>
  <c r="BE109" i="18"/>
  <c r="BE104" i="20"/>
  <c r="BE92" i="21"/>
  <c r="BE90" i="22"/>
  <c r="BE116" i="22"/>
  <c r="J52" i="23"/>
  <c r="BE101" i="23"/>
  <c r="BE109" i="23"/>
  <c r="BE116" i="23"/>
  <c r="BK100" i="23"/>
  <c r="J100" i="23"/>
  <c r="J63" i="23" s="1"/>
  <c r="E48" i="24"/>
  <c r="BE101" i="24"/>
  <c r="BE104" i="25"/>
  <c r="BE136" i="26"/>
  <c r="BE138" i="26"/>
  <c r="BE149" i="26"/>
  <c r="BE192" i="26"/>
  <c r="BE198" i="26"/>
  <c r="BE210" i="26"/>
  <c r="BE217" i="26"/>
  <c r="J86" i="27"/>
  <c r="BE112" i="27"/>
  <c r="BE175" i="27"/>
  <c r="BE187" i="27"/>
  <c r="BE197" i="27"/>
  <c r="BE246" i="27"/>
  <c r="BE129" i="28"/>
  <c r="BE228" i="28"/>
  <c r="BE241" i="28"/>
  <c r="BE95" i="29"/>
  <c r="BE97" i="29"/>
  <c r="BE116" i="29"/>
  <c r="BE130" i="29"/>
  <c r="BE145" i="29"/>
  <c r="BE148" i="29"/>
  <c r="BE149" i="29"/>
  <c r="BE167" i="29"/>
  <c r="BE173" i="29"/>
  <c r="BE160" i="30"/>
  <c r="BE163" i="30"/>
  <c r="BE173" i="30"/>
  <c r="BE203" i="30"/>
  <c r="BE211" i="30"/>
  <c r="BE231" i="30"/>
  <c r="BE232" i="30"/>
  <c r="BE100" i="31"/>
  <c r="BE168" i="31"/>
  <c r="BE204" i="31"/>
  <c r="BE223" i="31"/>
  <c r="BE238" i="31"/>
  <c r="BE116" i="32"/>
  <c r="BE90" i="33"/>
  <c r="BE92" i="33"/>
  <c r="BE93" i="33"/>
  <c r="BK115" i="33"/>
  <c r="J115" i="33"/>
  <c r="J66" i="33"/>
  <c r="J83" i="34"/>
  <c r="BE101" i="34"/>
  <c r="BE106" i="34"/>
  <c r="BE109" i="34"/>
  <c r="BE98" i="35"/>
  <c r="J83" i="36"/>
  <c r="BE93" i="36"/>
  <c r="BE97" i="36"/>
  <c r="F55" i="37"/>
  <c r="BE90" i="37"/>
  <c r="BE93" i="37"/>
  <c r="J52" i="39"/>
  <c r="BE89" i="39"/>
  <c r="BE274" i="2"/>
  <c r="BE302" i="2"/>
  <c r="BE324" i="2"/>
  <c r="BE531" i="2"/>
  <c r="BE101" i="3"/>
  <c r="BE109" i="3"/>
  <c r="BE93" i="5"/>
  <c r="BE98" i="6"/>
  <c r="BE106" i="6"/>
  <c r="BE111" i="6"/>
  <c r="BE114" i="6"/>
  <c r="BE92" i="7"/>
  <c r="BE116" i="7"/>
  <c r="BE101" i="8"/>
  <c r="J52" i="9"/>
  <c r="BE97" i="9"/>
  <c r="BE90" i="10"/>
  <c r="BE100" i="11"/>
  <c r="BE130" i="11"/>
  <c r="BE150" i="11"/>
  <c r="BE152" i="11"/>
  <c r="BE202" i="11"/>
  <c r="BE207" i="11"/>
  <c r="BE211" i="11"/>
  <c r="BE217" i="11"/>
  <c r="BE222" i="11"/>
  <c r="BE243" i="11"/>
  <c r="BE150" i="12"/>
  <c r="BE153" i="12"/>
  <c r="BE157" i="12"/>
  <c r="BE177" i="12"/>
  <c r="BE178" i="12"/>
  <c r="BE194" i="12"/>
  <c r="BE196" i="12"/>
  <c r="BE198" i="12"/>
  <c r="BE111" i="13"/>
  <c r="BE152" i="13"/>
  <c r="BE166" i="13"/>
  <c r="BE169" i="13"/>
  <c r="BE171" i="13"/>
  <c r="BE90" i="14"/>
  <c r="BE90" i="15"/>
  <c r="BE93" i="15"/>
  <c r="BE98" i="15"/>
  <c r="BE106" i="15"/>
  <c r="BE109" i="15"/>
  <c r="BE92" i="16"/>
  <c r="BE93" i="16"/>
  <c r="BE97" i="16"/>
  <c r="BE106" i="16"/>
  <c r="BE114" i="16"/>
  <c r="E48" i="17"/>
  <c r="BE124" i="17"/>
  <c r="BE144" i="17"/>
  <c r="BE157" i="17"/>
  <c r="BE182" i="17"/>
  <c r="BK223" i="17"/>
  <c r="J223" i="17"/>
  <c r="J66" i="17"/>
  <c r="BK238" i="17"/>
  <c r="J238" i="17" s="1"/>
  <c r="J69" i="17" s="1"/>
  <c r="J55" i="18"/>
  <c r="BE98" i="18"/>
  <c r="BE116" i="20"/>
  <c r="E48" i="21"/>
  <c r="BE97" i="21"/>
  <c r="BE106" i="21"/>
  <c r="BE93" i="22"/>
  <c r="BE97" i="22"/>
  <c r="BE89" i="23"/>
  <c r="BE93" i="23"/>
  <c r="BE92" i="24"/>
  <c r="BE98" i="24"/>
  <c r="BE104" i="24"/>
  <c r="BE109" i="24"/>
  <c r="BE111" i="24"/>
  <c r="BK100" i="24"/>
  <c r="J100" i="24"/>
  <c r="J63" i="24" s="1"/>
  <c r="BE89" i="25"/>
  <c r="BE111" i="25"/>
  <c r="F55" i="26"/>
  <c r="BE96" i="26"/>
  <c r="BE102" i="26"/>
  <c r="BE148" i="26"/>
  <c r="BE168" i="26"/>
  <c r="BE178" i="26"/>
  <c r="BK222" i="26"/>
  <c r="J222" i="26"/>
  <c r="J66" i="26"/>
  <c r="BE103" i="27"/>
  <c r="BE122" i="27"/>
  <c r="BE140" i="27"/>
  <c r="BE155" i="27"/>
  <c r="BE182" i="27"/>
  <c r="BE183" i="27"/>
  <c r="BE191" i="27"/>
  <c r="BE207" i="27"/>
  <c r="BE223" i="27"/>
  <c r="BE231" i="27"/>
  <c r="BE236" i="27"/>
  <c r="BE238" i="27"/>
  <c r="BE249" i="27"/>
  <c r="BE102" i="28"/>
  <c r="BE109" i="28"/>
  <c r="BE116" i="28"/>
  <c r="BE156" i="28"/>
  <c r="BE158" i="28"/>
  <c r="BE173" i="28"/>
  <c r="BE181" i="28"/>
  <c r="BE183" i="28"/>
  <c r="BE207" i="28"/>
  <c r="BE211" i="28"/>
  <c r="BE214" i="28"/>
  <c r="BE118" i="29"/>
  <c r="BE157" i="29"/>
  <c r="BE195" i="29"/>
  <c r="BK187" i="29"/>
  <c r="J187" i="29" s="1"/>
  <c r="J68" i="29" s="1"/>
  <c r="BE140" i="30"/>
  <c r="BE171" i="30"/>
  <c r="BE181" i="30"/>
  <c r="BE183" i="30"/>
  <c r="BE188" i="30"/>
  <c r="BE190" i="30"/>
  <c r="BE94" i="31"/>
  <c r="BE118" i="31"/>
  <c r="BE123" i="31"/>
  <c r="BE131" i="31"/>
  <c r="BE133" i="31"/>
  <c r="BE136" i="31"/>
  <c r="BE156" i="31"/>
  <c r="BE173" i="31"/>
  <c r="BE185" i="31"/>
  <c r="BE193" i="31"/>
  <c r="BE207" i="31"/>
  <c r="BE212" i="31"/>
  <c r="F55" i="32"/>
  <c r="BE114" i="32"/>
  <c r="BE98" i="33"/>
  <c r="BE104" i="33"/>
  <c r="BE106" i="33"/>
  <c r="BE90" i="35"/>
  <c r="BE101" i="36"/>
  <c r="J79" i="37"/>
  <c r="F55" i="39"/>
  <c r="BE87" i="39"/>
  <c r="BE98" i="39"/>
  <c r="F55" i="2"/>
  <c r="BE89" i="2"/>
  <c r="BE101" i="2"/>
  <c r="BE177" i="2"/>
  <c r="BE202" i="2"/>
  <c r="BE203" i="2"/>
  <c r="BE206" i="2"/>
  <c r="BE333" i="2"/>
  <c r="BE370" i="2"/>
  <c r="BE104" i="3"/>
  <c r="BE106" i="3"/>
  <c r="BK115" i="3"/>
  <c r="J115" i="3"/>
  <c r="J66" i="3" s="1"/>
  <c r="BE93" i="4"/>
  <c r="BE90" i="5"/>
  <c r="BE116" i="5"/>
  <c r="J55" i="6"/>
  <c r="BE93" i="6"/>
  <c r="BK115" i="6"/>
  <c r="J115" i="6"/>
  <c r="J66" i="6" s="1"/>
  <c r="BE101" i="7"/>
  <c r="BE106" i="7"/>
  <c r="BE109" i="7"/>
  <c r="BE90" i="8"/>
  <c r="BE106" i="8"/>
  <c r="BE98" i="9"/>
  <c r="BE101" i="9"/>
  <c r="BE155" i="11"/>
  <c r="BE161" i="11"/>
  <c r="BE167" i="11"/>
  <c r="BE182" i="11"/>
  <c r="BE214" i="11"/>
  <c r="BK233" i="11"/>
  <c r="J233" i="11"/>
  <c r="J69" i="11"/>
  <c r="BE92" i="12"/>
  <c r="BE109" i="12"/>
  <c r="BE120" i="12"/>
  <c r="BE167" i="12"/>
  <c r="BE199" i="12"/>
  <c r="BE202" i="12"/>
  <c r="BE207" i="12"/>
  <c r="BE209" i="12"/>
  <c r="BE212" i="12"/>
  <c r="BE217" i="12"/>
  <c r="BE219" i="12"/>
  <c r="BE96" i="13"/>
  <c r="BE100" i="13"/>
  <c r="BE109" i="13"/>
  <c r="BE146" i="13"/>
  <c r="BE160" i="13"/>
  <c r="BE173" i="13"/>
  <c r="BE222" i="13"/>
  <c r="BE230" i="13"/>
  <c r="BK231" i="13"/>
  <c r="J231" i="13" s="1"/>
  <c r="J69" i="13" s="1"/>
  <c r="BE106" i="14"/>
  <c r="BE111" i="14"/>
  <c r="BE101" i="15"/>
  <c r="BE111" i="15"/>
  <c r="BE101" i="16"/>
  <c r="BE150" i="17"/>
  <c r="BE200" i="17"/>
  <c r="BE239" i="17"/>
  <c r="BE244" i="17"/>
  <c r="BE247" i="17"/>
  <c r="BE92" i="18"/>
  <c r="BE97" i="18"/>
  <c r="BE97" i="19"/>
  <c r="BE109" i="19"/>
  <c r="BE111" i="19"/>
  <c r="BK115" i="19"/>
  <c r="J115" i="19"/>
  <c r="J66" i="19"/>
  <c r="BE109" i="21"/>
  <c r="BE111" i="21"/>
  <c r="BE89" i="22"/>
  <c r="BE109" i="22"/>
  <c r="BE111" i="22"/>
  <c r="BE114" i="22"/>
  <c r="BK115" i="22"/>
  <c r="J115" i="22"/>
  <c r="J66" i="22" s="1"/>
  <c r="BK115" i="24"/>
  <c r="J115" i="24"/>
  <c r="J66" i="24"/>
  <c r="BK100" i="25"/>
  <c r="J100" i="25" s="1"/>
  <c r="J63" i="25" s="1"/>
  <c r="E48" i="26"/>
  <c r="BE109" i="26"/>
  <c r="BE184" i="26"/>
  <c r="BE186" i="26"/>
  <c r="BE190" i="26"/>
  <c r="BE202" i="26"/>
  <c r="BE212" i="26"/>
  <c r="BE236" i="26"/>
  <c r="BE245" i="26"/>
  <c r="BE246" i="26"/>
  <c r="BE129" i="27"/>
  <c r="BE133" i="27"/>
  <c r="BE152" i="27"/>
  <c r="BE164" i="27"/>
  <c r="BE179" i="27"/>
  <c r="BE233" i="27"/>
  <c r="BE133" i="28"/>
  <c r="BE149" i="28"/>
  <c r="BE168" i="28"/>
  <c r="BE171" i="28"/>
  <c r="BE187" i="28"/>
  <c r="BE223" i="28"/>
  <c r="BE226" i="28"/>
  <c r="BE233" i="28"/>
  <c r="BE238" i="28"/>
  <c r="BE110" i="29"/>
  <c r="BE136" i="29"/>
  <c r="BE151" i="29"/>
  <c r="BE162" i="29"/>
  <c r="BE171" i="29"/>
  <c r="BE186" i="29"/>
  <c r="BE96" i="30"/>
  <c r="BE119" i="30"/>
  <c r="BE123" i="30"/>
  <c r="BE134" i="30"/>
  <c r="BE138" i="30"/>
  <c r="BE142" i="30"/>
  <c r="BE145" i="30"/>
  <c r="BE147" i="30"/>
  <c r="BE165" i="30"/>
  <c r="BE209" i="30"/>
  <c r="BE215" i="30"/>
  <c r="BE226" i="30"/>
  <c r="BE239" i="30"/>
  <c r="BE252" i="30"/>
  <c r="BE98" i="31"/>
  <c r="BE109" i="31"/>
  <c r="BE113" i="31"/>
  <c r="BE129" i="31"/>
  <c r="BE166" i="31"/>
  <c r="BE171" i="31"/>
  <c r="BE203" i="31"/>
  <c r="BE216" i="31"/>
  <c r="BE218" i="31"/>
  <c r="BE90" i="32"/>
  <c r="BE97" i="32"/>
  <c r="BK115" i="32"/>
  <c r="J115" i="32"/>
  <c r="J66" i="32" s="1"/>
  <c r="BE89" i="33"/>
  <c r="BE97" i="33"/>
  <c r="BE109" i="33"/>
  <c r="BE90" i="34"/>
  <c r="BE97" i="34"/>
  <c r="BE98" i="34"/>
  <c r="BE114" i="34"/>
  <c r="BE116" i="34"/>
  <c r="BK100" i="34"/>
  <c r="J100" i="34"/>
  <c r="J63" i="34"/>
  <c r="BE89" i="35"/>
  <c r="BE97" i="35"/>
  <c r="BE109" i="35"/>
  <c r="BE116" i="35"/>
  <c r="BE111" i="36"/>
  <c r="BE85" i="37"/>
  <c r="BE84" i="38"/>
  <c r="BE88" i="38"/>
  <c r="BE91" i="39"/>
  <c r="BE93" i="39"/>
  <c r="BE94" i="39"/>
  <c r="BE96" i="39"/>
  <c r="BE100" i="39"/>
  <c r="BD92" i="1"/>
  <c r="BK95" i="39"/>
  <c r="J95" i="39" s="1"/>
  <c r="J62" i="39" s="1"/>
  <c r="BK97" i="39"/>
  <c r="J97" i="39" s="1"/>
  <c r="J63" i="39" s="1"/>
  <c r="BK99" i="39"/>
  <c r="J99" i="39"/>
  <c r="J64" i="39" s="1"/>
  <c r="F37" i="10"/>
  <c r="BD63" i="1" s="1"/>
  <c r="J34" i="12"/>
  <c r="AW65" i="1"/>
  <c r="F37" i="5"/>
  <c r="BD58" i="1" s="1"/>
  <c r="F34" i="13"/>
  <c r="BA66" i="1" s="1"/>
  <c r="F34" i="6"/>
  <c r="BA59" i="1" s="1"/>
  <c r="J34" i="5"/>
  <c r="AW58" i="1"/>
  <c r="F36" i="39"/>
  <c r="BC92" i="1" s="1"/>
  <c r="J34" i="19"/>
  <c r="AW72" i="1" s="1"/>
  <c r="F36" i="16"/>
  <c r="BC69" i="1" s="1"/>
  <c r="F35" i="9"/>
  <c r="BB62" i="1"/>
  <c r="F34" i="35"/>
  <c r="BA88" i="1"/>
  <c r="F36" i="35"/>
  <c r="BC88" i="1"/>
  <c r="F35" i="27"/>
  <c r="BB80" i="1"/>
  <c r="F34" i="36"/>
  <c r="BA89" i="1"/>
  <c r="F36" i="11"/>
  <c r="BC64" i="1"/>
  <c r="F35" i="12"/>
  <c r="BB65" i="1"/>
  <c r="F37" i="19"/>
  <c r="BD72" i="1"/>
  <c r="F34" i="14"/>
  <c r="BA67" i="1"/>
  <c r="F36" i="9"/>
  <c r="BC62" i="1"/>
  <c r="F34" i="29"/>
  <c r="BA82" i="1"/>
  <c r="F37" i="29"/>
  <c r="BD82" i="1"/>
  <c r="F35" i="10"/>
  <c r="BB63" i="1"/>
  <c r="F34" i="8"/>
  <c r="BA61" i="1"/>
  <c r="J34" i="11"/>
  <c r="AW64" i="1" s="1"/>
  <c r="F37" i="27"/>
  <c r="BD80" i="1"/>
  <c r="F35" i="14"/>
  <c r="BB67" i="1" s="1"/>
  <c r="F35" i="32"/>
  <c r="BB85" i="1"/>
  <c r="F37" i="12"/>
  <c r="BD65" i="1" s="1"/>
  <c r="F36" i="12"/>
  <c r="BC65" i="1"/>
  <c r="F37" i="2"/>
  <c r="BD55" i="1" s="1"/>
  <c r="F35" i="2"/>
  <c r="BB55" i="1"/>
  <c r="F37" i="26"/>
  <c r="BD79" i="1" s="1"/>
  <c r="F34" i="27"/>
  <c r="BA80" i="1"/>
  <c r="F35" i="25"/>
  <c r="BB78" i="1" s="1"/>
  <c r="F34" i="37"/>
  <c r="BA90" i="1"/>
  <c r="F36" i="17"/>
  <c r="BC70" i="1" s="1"/>
  <c r="J34" i="35"/>
  <c r="AW88" i="1"/>
  <c r="F35" i="34"/>
  <c r="BB87" i="1" s="1"/>
  <c r="F36" i="30"/>
  <c r="BC83" i="1"/>
  <c r="J34" i="6"/>
  <c r="AW59" i="1" s="1"/>
  <c r="F37" i="20"/>
  <c r="BD73" i="1"/>
  <c r="F35" i="38"/>
  <c r="BB91" i="1" s="1"/>
  <c r="J34" i="15"/>
  <c r="AW68" i="1"/>
  <c r="F36" i="23"/>
  <c r="BC76" i="1" s="1"/>
  <c r="F37" i="28"/>
  <c r="BD81" i="1"/>
  <c r="F35" i="37"/>
  <c r="BB90" i="1" s="1"/>
  <c r="F37" i="38"/>
  <c r="BD91" i="1"/>
  <c r="J34" i="28"/>
  <c r="AW81" i="1" s="1"/>
  <c r="F34" i="3"/>
  <c r="BA56" i="1"/>
  <c r="F37" i="37"/>
  <c r="BD90" i="1" s="1"/>
  <c r="J34" i="25"/>
  <c r="AW78" i="1"/>
  <c r="J34" i="17"/>
  <c r="AW70" i="1" s="1"/>
  <c r="F34" i="33"/>
  <c r="BA86" i="1"/>
  <c r="F37" i="6"/>
  <c r="BD59" i="1" s="1"/>
  <c r="J34" i="37"/>
  <c r="AW90" i="1" s="1"/>
  <c r="J34" i="31"/>
  <c r="AW84" i="1" s="1"/>
  <c r="F35" i="22"/>
  <c r="BB75" i="1" s="1"/>
  <c r="J34" i="7"/>
  <c r="AW60" i="1" s="1"/>
  <c r="F37" i="11"/>
  <c r="BD64" i="1" s="1"/>
  <c r="F35" i="31"/>
  <c r="BB84" i="1" s="1"/>
  <c r="F35" i="30"/>
  <c r="BB83" i="1" s="1"/>
  <c r="F35" i="29"/>
  <c r="BB82" i="1" s="1"/>
  <c r="F37" i="17"/>
  <c r="BD70" i="1" s="1"/>
  <c r="F37" i="9"/>
  <c r="BD62" i="1" s="1"/>
  <c r="F34" i="34"/>
  <c r="BA87" i="1" s="1"/>
  <c r="F34" i="2"/>
  <c r="BA55" i="1" s="1"/>
  <c r="F37" i="3"/>
  <c r="BD56" i="1" s="1"/>
  <c r="F36" i="7"/>
  <c r="BC60" i="1" s="1"/>
  <c r="F36" i="38"/>
  <c r="BC91" i="1" s="1"/>
  <c r="F37" i="23"/>
  <c r="BD76" i="1" s="1"/>
  <c r="F35" i="19"/>
  <c r="BB72" i="1" s="1"/>
  <c r="F36" i="34"/>
  <c r="BC87" i="1" s="1"/>
  <c r="F36" i="3"/>
  <c r="BC56" i="1" s="1"/>
  <c r="F35" i="7"/>
  <c r="BB60" i="1" s="1"/>
  <c r="F37" i="14"/>
  <c r="BD67" i="1" s="1"/>
  <c r="F34" i="28"/>
  <c r="BA81" i="1" s="1"/>
  <c r="F34" i="4"/>
  <c r="BA57" i="1" s="1"/>
  <c r="F34" i="5"/>
  <c r="BA58" i="1" s="1"/>
  <c r="F36" i="5"/>
  <c r="BC58" i="1" s="1"/>
  <c r="F35" i="5"/>
  <c r="BB58" i="1" s="1"/>
  <c r="F37" i="13"/>
  <c r="BD66" i="1" s="1"/>
  <c r="J34" i="30"/>
  <c r="AW83" i="1" s="1"/>
  <c r="J34" i="9"/>
  <c r="AW62" i="1" s="1"/>
  <c r="F34" i="17"/>
  <c r="BA70" i="1" s="1"/>
  <c r="F37" i="35"/>
  <c r="BD88" i="1" s="1"/>
  <c r="J34" i="22"/>
  <c r="AW75" i="1" s="1"/>
  <c r="F36" i="24"/>
  <c r="BC77" i="1" s="1"/>
  <c r="F34" i="25"/>
  <c r="BA78" i="1" s="1"/>
  <c r="J34" i="24"/>
  <c r="AW77" i="1" s="1"/>
  <c r="F34" i="32"/>
  <c r="BA85" i="1" s="1"/>
  <c r="F36" i="20"/>
  <c r="BC73" i="1" s="1"/>
  <c r="J34" i="8"/>
  <c r="AW61" i="1" s="1"/>
  <c r="F35" i="16"/>
  <c r="BB69" i="1" s="1"/>
  <c r="F37" i="21"/>
  <c r="BD74" i="1" s="1"/>
  <c r="F35" i="26"/>
  <c r="BB79" i="1" s="1"/>
  <c r="F35" i="35"/>
  <c r="BB88" i="1" s="1"/>
  <c r="J34" i="4"/>
  <c r="AW57" i="1" s="1"/>
  <c r="F35" i="36"/>
  <c r="BB89" i="1" s="1"/>
  <c r="F37" i="15"/>
  <c r="BD68" i="1" s="1"/>
  <c r="F37" i="31"/>
  <c r="BD84" i="1" s="1"/>
  <c r="F37" i="7"/>
  <c r="BD60" i="1" s="1"/>
  <c r="J34" i="29"/>
  <c r="AW82" i="1" s="1"/>
  <c r="F37" i="8"/>
  <c r="BD61" i="1" s="1"/>
  <c r="J34" i="14"/>
  <c r="AW67" i="1" s="1"/>
  <c r="F34" i="38"/>
  <c r="BA91" i="1" s="1"/>
  <c r="F36" i="29"/>
  <c r="BC82" i="1" s="1"/>
  <c r="F36" i="19"/>
  <c r="BC72" i="1" s="1"/>
  <c r="F34" i="22"/>
  <c r="BA75" i="1" s="1"/>
  <c r="F36" i="32"/>
  <c r="BC85" i="1" s="1"/>
  <c r="F36" i="4"/>
  <c r="BC57" i="1" s="1"/>
  <c r="F37" i="25"/>
  <c r="BD78" i="1" s="1"/>
  <c r="F36" i="26"/>
  <c r="BC79" i="1" s="1"/>
  <c r="F37" i="33"/>
  <c r="BD86" i="1" s="1"/>
  <c r="F36" i="18"/>
  <c r="BC71" i="1" s="1"/>
  <c r="J34" i="2"/>
  <c r="AW55" i="1" s="1"/>
  <c r="F35" i="28"/>
  <c r="BB81" i="1" s="1"/>
  <c r="F34" i="19"/>
  <c r="BA72" i="1" s="1"/>
  <c r="J34" i="23"/>
  <c r="AW76" i="1" s="1"/>
  <c r="F36" i="22"/>
  <c r="BC75" i="1" s="1"/>
  <c r="F36" i="27"/>
  <c r="BC80" i="1" s="1"/>
  <c r="F36" i="37"/>
  <c r="BC90" i="1" s="1"/>
  <c r="F34" i="26"/>
  <c r="BA79" i="1" s="1"/>
  <c r="J34" i="10"/>
  <c r="AW63" i="1" s="1"/>
  <c r="F35" i="8"/>
  <c r="BB61" i="1" s="1"/>
  <c r="F35" i="23"/>
  <c r="BB76" i="1" s="1"/>
  <c r="F36" i="21"/>
  <c r="BC74" i="1" s="1"/>
  <c r="J34" i="16"/>
  <c r="AW69" i="1" s="1"/>
  <c r="J34" i="32"/>
  <c r="AW85" i="1" s="1"/>
  <c r="F37" i="16"/>
  <c r="BD69" i="1" s="1"/>
  <c r="F34" i="39"/>
  <c r="BA92" i="1" s="1"/>
  <c r="F36" i="33"/>
  <c r="BC86" i="1" s="1"/>
  <c r="F36" i="6"/>
  <c r="BC59" i="1" s="1"/>
  <c r="F37" i="36"/>
  <c r="BD89" i="1" s="1"/>
  <c r="J34" i="36"/>
  <c r="AW89" i="1" s="1"/>
  <c r="F37" i="34"/>
  <c r="BD87" i="1" s="1"/>
  <c r="F34" i="30"/>
  <c r="BA83" i="1" s="1"/>
  <c r="F34" i="18"/>
  <c r="BA71" i="1" s="1"/>
  <c r="F36" i="10"/>
  <c r="BC63" i="1" s="1"/>
  <c r="F34" i="21"/>
  <c r="BA74" i="1" s="1"/>
  <c r="F35" i="33"/>
  <c r="BB86" i="1" s="1"/>
  <c r="F35" i="11"/>
  <c r="BB64" i="1" s="1"/>
  <c r="F37" i="24"/>
  <c r="BD77" i="1" s="1"/>
  <c r="F36" i="25"/>
  <c r="BC78" i="1" s="1"/>
  <c r="F34" i="9"/>
  <c r="BA62" i="1" s="1"/>
  <c r="F35" i="39"/>
  <c r="BB92" i="1" s="1"/>
  <c r="F34" i="16"/>
  <c r="BA69" i="1" s="1"/>
  <c r="F35" i="3"/>
  <c r="BB56" i="1" s="1"/>
  <c r="J34" i="26"/>
  <c r="AW79" i="1" s="1"/>
  <c r="F37" i="32"/>
  <c r="BD85" i="1" s="1"/>
  <c r="J34" i="13"/>
  <c r="AW66" i="1" s="1"/>
  <c r="F36" i="36"/>
  <c r="BC89" i="1" s="1"/>
  <c r="F35" i="13"/>
  <c r="BB66" i="1" s="1"/>
  <c r="F35" i="17"/>
  <c r="BB70" i="1" s="1"/>
  <c r="F34" i="10"/>
  <c r="BA63" i="1" s="1"/>
  <c r="F35" i="24"/>
  <c r="BB77" i="1" s="1"/>
  <c r="F34" i="12"/>
  <c r="BA65" i="1" s="1"/>
  <c r="F34" i="24"/>
  <c r="BA77" i="1" s="1"/>
  <c r="F37" i="22"/>
  <c r="BD75" i="1" s="1"/>
  <c r="F34" i="20"/>
  <c r="BA73" i="1" s="1"/>
  <c r="F36" i="2"/>
  <c r="BC55" i="1" s="1"/>
  <c r="F35" i="18"/>
  <c r="BB71" i="1" s="1"/>
  <c r="J34" i="3"/>
  <c r="AW56" i="1" s="1"/>
  <c r="F34" i="7"/>
  <c r="BA60" i="1" s="1"/>
  <c r="F36" i="14"/>
  <c r="BC67" i="1" s="1"/>
  <c r="F34" i="23"/>
  <c r="BA76" i="1" s="1"/>
  <c r="F35" i="4"/>
  <c r="BB57" i="1" s="1"/>
  <c r="F34" i="11"/>
  <c r="BA64" i="1" s="1"/>
  <c r="F36" i="31"/>
  <c r="BC84" i="1" s="1"/>
  <c r="J34" i="33"/>
  <c r="AW86" i="1" s="1"/>
  <c r="F36" i="15"/>
  <c r="BC68" i="1" s="1"/>
  <c r="F37" i="30"/>
  <c r="BD83" i="1" s="1"/>
  <c r="F35" i="6"/>
  <c r="BB59" i="1" s="1"/>
  <c r="J34" i="20"/>
  <c r="AW73" i="1" s="1"/>
  <c r="F35" i="15"/>
  <c r="BB68" i="1" s="1"/>
  <c r="F35" i="21"/>
  <c r="BB74" i="1" s="1"/>
  <c r="F37" i="18"/>
  <c r="BD71" i="1" s="1"/>
  <c r="J34" i="34"/>
  <c r="AW87" i="1" s="1"/>
  <c r="J34" i="21"/>
  <c r="AW74" i="1" s="1"/>
  <c r="F36" i="28"/>
  <c r="BC81" i="1" s="1"/>
  <c r="F35" i="20"/>
  <c r="BB73" i="1" s="1"/>
  <c r="J34" i="39"/>
  <c r="AW92" i="1" s="1"/>
  <c r="J34" i="27"/>
  <c r="AW80" i="1" s="1"/>
  <c r="F34" i="31"/>
  <c r="BA84" i="1" s="1"/>
  <c r="F37" i="4"/>
  <c r="BD57" i="1" s="1"/>
  <c r="F34" i="15"/>
  <c r="BA68" i="1" s="1"/>
  <c r="F36" i="8"/>
  <c r="BC61" i="1" s="1"/>
  <c r="J34" i="38"/>
  <c r="AW91" i="1" s="1"/>
  <c r="J34" i="18"/>
  <c r="AW71" i="1" s="1"/>
  <c r="F36" i="13"/>
  <c r="BC66" i="1" s="1"/>
  <c r="P86" i="25" l="1"/>
  <c r="AU78" i="1" s="1"/>
  <c r="T86" i="15"/>
  <c r="R91" i="29"/>
  <c r="R90" i="29" s="1"/>
  <c r="T86" i="21"/>
  <c r="P87" i="4"/>
  <c r="P86" i="4"/>
  <c r="AU57" i="1" s="1"/>
  <c r="T92" i="28"/>
  <c r="T91" i="28" s="1"/>
  <c r="BK92" i="13"/>
  <c r="BK87" i="6"/>
  <c r="BK87" i="34"/>
  <c r="J87" i="34" s="1"/>
  <c r="J60" i="34" s="1"/>
  <c r="BK102" i="14"/>
  <c r="J102" i="14"/>
  <c r="J64" i="14" s="1"/>
  <c r="P87" i="6"/>
  <c r="P86" i="6" s="1"/>
  <c r="AU59" i="1" s="1"/>
  <c r="R86" i="21"/>
  <c r="T86" i="8"/>
  <c r="P87" i="32"/>
  <c r="P86" i="32"/>
  <c r="AU85" i="1" s="1"/>
  <c r="T87" i="22"/>
  <c r="T86" i="22" s="1"/>
  <c r="T92" i="11"/>
  <c r="T91" i="11" s="1"/>
  <c r="BK102" i="6"/>
  <c r="J102" i="6" s="1"/>
  <c r="J64" i="6" s="1"/>
  <c r="R92" i="31"/>
  <c r="R91" i="31"/>
  <c r="P92" i="26"/>
  <c r="P91" i="26"/>
  <c r="AU79" i="1" s="1"/>
  <c r="R87" i="18"/>
  <c r="R86" i="18" s="1"/>
  <c r="R87" i="16"/>
  <c r="R86" i="16" s="1"/>
  <c r="BK87" i="19"/>
  <c r="J87" i="19" s="1"/>
  <c r="J60" i="19" s="1"/>
  <c r="BK92" i="26"/>
  <c r="J92" i="26"/>
  <c r="J60" i="26" s="1"/>
  <c r="P86" i="20"/>
  <c r="AU73" i="1" s="1"/>
  <c r="T87" i="6"/>
  <c r="T86" i="6" s="1"/>
  <c r="T92" i="26"/>
  <c r="T91" i="26" s="1"/>
  <c r="T87" i="2"/>
  <c r="T86" i="2" s="1"/>
  <c r="P87" i="15"/>
  <c r="P86" i="15" s="1"/>
  <c r="AU68" i="1" s="1"/>
  <c r="R87" i="14"/>
  <c r="R86" i="14"/>
  <c r="BK215" i="12"/>
  <c r="J215" i="12"/>
  <c r="J67" i="12" s="1"/>
  <c r="BK87" i="9"/>
  <c r="J87" i="9" s="1"/>
  <c r="J60" i="9" s="1"/>
  <c r="BK102" i="32"/>
  <c r="J102" i="32"/>
  <c r="J64" i="32" s="1"/>
  <c r="P92" i="13"/>
  <c r="P91" i="13" s="1"/>
  <c r="AU66" i="1" s="1"/>
  <c r="T87" i="3"/>
  <c r="T86" i="3"/>
  <c r="BK102" i="34"/>
  <c r="J102" i="34"/>
  <c r="J64" i="34" s="1"/>
  <c r="T87" i="4"/>
  <c r="T86" i="4" s="1"/>
  <c r="T86" i="34"/>
  <c r="T87" i="33"/>
  <c r="T86" i="33"/>
  <c r="P92" i="30"/>
  <c r="P91" i="30"/>
  <c r="AU83" i="1" s="1"/>
  <c r="P87" i="33"/>
  <c r="P86" i="33" s="1"/>
  <c r="AU86" i="1" s="1"/>
  <c r="P86" i="18"/>
  <c r="AU71" i="1"/>
  <c r="BK87" i="2"/>
  <c r="J87" i="2"/>
  <c r="J60" i="2" s="1"/>
  <c r="T86" i="10"/>
  <c r="BK87" i="25"/>
  <c r="T92" i="17"/>
  <c r="T91" i="17" s="1"/>
  <c r="BK102" i="7"/>
  <c r="J102" i="7" s="1"/>
  <c r="J64" i="7" s="1"/>
  <c r="T92" i="31"/>
  <c r="T91" i="31"/>
  <c r="T87" i="25"/>
  <c r="T86" i="25"/>
  <c r="R92" i="17"/>
  <c r="R91" i="17"/>
  <c r="P87" i="5"/>
  <c r="P86" i="5"/>
  <c r="AU58" i="1" s="1"/>
  <c r="BK102" i="36"/>
  <c r="J102" i="36" s="1"/>
  <c r="J64" i="36" s="1"/>
  <c r="P86" i="16"/>
  <c r="AU69" i="1"/>
  <c r="R83" i="37"/>
  <c r="R82" i="37"/>
  <c r="R92" i="28"/>
  <c r="R91" i="28"/>
  <c r="T86" i="14"/>
  <c r="R86" i="10"/>
  <c r="P91" i="29"/>
  <c r="P90" i="29"/>
  <c r="AU82" i="1" s="1"/>
  <c r="R93" i="27"/>
  <c r="R92" i="27" s="1"/>
  <c r="R92" i="11"/>
  <c r="R91" i="11" s="1"/>
  <c r="R87" i="9"/>
  <c r="R86" i="9" s="1"/>
  <c r="P86" i="7"/>
  <c r="AU60" i="1" s="1"/>
  <c r="R87" i="36"/>
  <c r="R86" i="36" s="1"/>
  <c r="T92" i="30"/>
  <c r="T91" i="30" s="1"/>
  <c r="T93" i="27"/>
  <c r="T92" i="27" s="1"/>
  <c r="T87" i="19"/>
  <c r="T86" i="19" s="1"/>
  <c r="BK218" i="13"/>
  <c r="J218" i="13" s="1"/>
  <c r="J67" i="13" s="1"/>
  <c r="T87" i="9"/>
  <c r="T86" i="9"/>
  <c r="BK102" i="16"/>
  <c r="J102" i="16"/>
  <c r="J64" i="16" s="1"/>
  <c r="P93" i="27"/>
  <c r="P92" i="27" s="1"/>
  <c r="AU80" i="1" s="1"/>
  <c r="BK83" i="37"/>
  <c r="J83" i="37"/>
  <c r="J60" i="37" s="1"/>
  <c r="BK87" i="4"/>
  <c r="J87" i="4" s="1"/>
  <c r="J60" i="4" s="1"/>
  <c r="BK87" i="8"/>
  <c r="J87" i="8"/>
  <c r="J60" i="8" s="1"/>
  <c r="R87" i="34"/>
  <c r="R86" i="34" s="1"/>
  <c r="P86" i="22"/>
  <c r="AU75" i="1" s="1"/>
  <c r="BK225" i="17"/>
  <c r="J225" i="17" s="1"/>
  <c r="J67" i="17" s="1"/>
  <c r="P87" i="35"/>
  <c r="P86" i="35"/>
  <c r="AU88" i="1" s="1"/>
  <c r="T87" i="24"/>
  <c r="T86" i="24" s="1"/>
  <c r="T87" i="35"/>
  <c r="T86" i="35" s="1"/>
  <c r="BK174" i="29"/>
  <c r="J174" i="29" s="1"/>
  <c r="J66" i="29" s="1"/>
  <c r="BK87" i="32"/>
  <c r="BK86" i="32"/>
  <c r="J86" i="32" s="1"/>
  <c r="J30" i="32" s="1"/>
  <c r="AG85" i="1" s="1"/>
  <c r="R92" i="26"/>
  <c r="R91" i="26" s="1"/>
  <c r="P86" i="10"/>
  <c r="AU63" i="1" s="1"/>
  <c r="R86" i="23"/>
  <c r="P92" i="17"/>
  <c r="P91" i="17"/>
  <c r="AU70" i="1" s="1"/>
  <c r="R87" i="19"/>
  <c r="R86" i="19" s="1"/>
  <c r="P87" i="3"/>
  <c r="P86" i="3" s="1"/>
  <c r="AU56" i="1" s="1"/>
  <c r="R86" i="22"/>
  <c r="R86" i="3"/>
  <c r="BK87" i="23"/>
  <c r="J87" i="23"/>
  <c r="J60" i="23" s="1"/>
  <c r="BK102" i="21"/>
  <c r="J102" i="21" s="1"/>
  <c r="J64" i="21" s="1"/>
  <c r="R90" i="12"/>
  <c r="R89" i="12"/>
  <c r="BK102" i="9"/>
  <c r="J102" i="9"/>
  <c r="J64" i="9" s="1"/>
  <c r="BK87" i="36"/>
  <c r="J87" i="36" s="1"/>
  <c r="J60" i="36" s="1"/>
  <c r="T87" i="32"/>
  <c r="T86" i="32"/>
  <c r="BK92" i="17"/>
  <c r="J92" i="17"/>
  <c r="J60" i="17" s="1"/>
  <c r="P87" i="14"/>
  <c r="P86" i="14" s="1"/>
  <c r="AU67" i="1" s="1"/>
  <c r="R87" i="8"/>
  <c r="R86" i="8"/>
  <c r="T87" i="18"/>
  <c r="T86" i="18"/>
  <c r="R92" i="13"/>
  <c r="R91" i="13"/>
  <c r="P87" i="8"/>
  <c r="P86" i="8"/>
  <c r="AU61" i="1" s="1"/>
  <c r="R87" i="2"/>
  <c r="R86" i="2" s="1"/>
  <c r="T91" i="29"/>
  <c r="T90" i="29" s="1"/>
  <c r="R87" i="20"/>
  <c r="R86" i="20" s="1"/>
  <c r="BK102" i="15"/>
  <c r="J102" i="15" s="1"/>
  <c r="J64" i="15" s="1"/>
  <c r="P91" i="11"/>
  <c r="AU64" i="1"/>
  <c r="P92" i="31"/>
  <c r="P91" i="31"/>
  <c r="AU84" i="1" s="1"/>
  <c r="P92" i="28"/>
  <c r="P91" i="28" s="1"/>
  <c r="AU81" i="1" s="1"/>
  <c r="T92" i="13"/>
  <c r="T91" i="13"/>
  <c r="T87" i="7"/>
  <c r="T86" i="7"/>
  <c r="BK102" i="3"/>
  <c r="J102" i="3"/>
  <c r="J64" i="3" s="1"/>
  <c r="BK87" i="16"/>
  <c r="J87" i="16" s="1"/>
  <c r="J60" i="16" s="1"/>
  <c r="R87" i="4"/>
  <c r="R86" i="4"/>
  <c r="BK87" i="7"/>
  <c r="J87" i="7"/>
  <c r="J60" i="7" s="1"/>
  <c r="BK87" i="10"/>
  <c r="J87" i="10" s="1"/>
  <c r="J60" i="10" s="1"/>
  <c r="BK92" i="11"/>
  <c r="J92" i="11"/>
  <c r="J60" i="11" s="1"/>
  <c r="J238" i="11"/>
  <c r="J71" i="11" s="1"/>
  <c r="BK90" i="12"/>
  <c r="J90" i="12" s="1"/>
  <c r="J60" i="12" s="1"/>
  <c r="J216" i="12"/>
  <c r="J68" i="12"/>
  <c r="J103" i="14"/>
  <c r="J65" i="14"/>
  <c r="J88" i="16"/>
  <c r="J61" i="16"/>
  <c r="J103" i="16"/>
  <c r="J65" i="16"/>
  <c r="BK87" i="18"/>
  <c r="J87" i="18"/>
  <c r="J60" i="18" s="1"/>
  <c r="BK102" i="18"/>
  <c r="J102" i="18" s="1"/>
  <c r="J64" i="18" s="1"/>
  <c r="BK102" i="20"/>
  <c r="J102" i="20"/>
  <c r="J64" i="20" s="1"/>
  <c r="BK87" i="24"/>
  <c r="J87" i="24" s="1"/>
  <c r="J60" i="24" s="1"/>
  <c r="BK224" i="27"/>
  <c r="J224" i="27"/>
  <c r="J67" i="27" s="1"/>
  <c r="J175" i="29"/>
  <c r="J67" i="29" s="1"/>
  <c r="J88" i="32"/>
  <c r="J61" i="32" s="1"/>
  <c r="BK87" i="3"/>
  <c r="J87" i="3" s="1"/>
  <c r="J60" i="3" s="1"/>
  <c r="BK102" i="5"/>
  <c r="J102" i="5"/>
  <c r="J64" i="5" s="1"/>
  <c r="BK102" i="8"/>
  <c r="J102" i="8" s="1"/>
  <c r="J64" i="8" s="1"/>
  <c r="BK102" i="10"/>
  <c r="J102" i="10"/>
  <c r="J64" i="10" s="1"/>
  <c r="J93" i="13"/>
  <c r="J61" i="13" s="1"/>
  <c r="J219" i="13"/>
  <c r="J68" i="13" s="1"/>
  <c r="BK235" i="13"/>
  <c r="J235" i="13" s="1"/>
  <c r="J70" i="13" s="1"/>
  <c r="J93" i="17"/>
  <c r="J61" i="17"/>
  <c r="BK102" i="22"/>
  <c r="J102" i="22"/>
  <c r="J64" i="22" s="1"/>
  <c r="BK240" i="30"/>
  <c r="J240" i="30" s="1"/>
  <c r="J67" i="30" s="1"/>
  <c r="J258" i="30"/>
  <c r="J71" i="30"/>
  <c r="BK219" i="31"/>
  <c r="J219" i="31"/>
  <c r="J67" i="31" s="1"/>
  <c r="J103" i="32"/>
  <c r="J65" i="32" s="1"/>
  <c r="BK87" i="33"/>
  <c r="J87" i="33" s="1"/>
  <c r="J60" i="33" s="1"/>
  <c r="J88" i="2"/>
  <c r="J61" i="2"/>
  <c r="J88" i="4"/>
  <c r="J61" i="4"/>
  <c r="BK87" i="5"/>
  <c r="J87" i="5"/>
  <c r="J60" i="5" s="1"/>
  <c r="J103" i="7"/>
  <c r="J65" i="7" s="1"/>
  <c r="J88" i="8"/>
  <c r="J61" i="8" s="1"/>
  <c r="J88" i="9"/>
  <c r="J61" i="9" s="1"/>
  <c r="J103" i="9"/>
  <c r="J65" i="9" s="1"/>
  <c r="BK220" i="11"/>
  <c r="J220" i="11" s="1"/>
  <c r="J67" i="11" s="1"/>
  <c r="BK87" i="15"/>
  <c r="J87" i="15"/>
  <c r="J60" i="15" s="1"/>
  <c r="J226" i="17"/>
  <c r="J68" i="17" s="1"/>
  <c r="BK242" i="17"/>
  <c r="J242" i="17" s="1"/>
  <c r="J70" i="17" s="1"/>
  <c r="BK102" i="19"/>
  <c r="J102" i="19"/>
  <c r="J64" i="19" s="1"/>
  <c r="BK87" i="21"/>
  <c r="J87" i="21" s="1"/>
  <c r="J60" i="21" s="1"/>
  <c r="J103" i="21"/>
  <c r="J65" i="21"/>
  <c r="BK102" i="23"/>
  <c r="J102" i="23"/>
  <c r="J64" i="23" s="1"/>
  <c r="BK102" i="24"/>
  <c r="J102" i="24" s="1"/>
  <c r="J64" i="24" s="1"/>
  <c r="BK102" i="25"/>
  <c r="J102" i="25"/>
  <c r="J64" i="25" s="1"/>
  <c r="J93" i="26"/>
  <c r="J61" i="26" s="1"/>
  <c r="J242" i="26"/>
  <c r="J71" i="26" s="1"/>
  <c r="BK93" i="27"/>
  <c r="J93" i="27" s="1"/>
  <c r="J60" i="27" s="1"/>
  <c r="BK92" i="28"/>
  <c r="BK219" i="28"/>
  <c r="BK91" i="28" s="1"/>
  <c r="J91" i="28" s="1"/>
  <c r="J237" i="28"/>
  <c r="J71" i="28"/>
  <c r="BK92" i="30"/>
  <c r="J92" i="30"/>
  <c r="J60" i="30" s="1"/>
  <c r="BK87" i="35"/>
  <c r="BK86" i="35" s="1"/>
  <c r="J86" i="35" s="1"/>
  <c r="BK102" i="35"/>
  <c r="J102" i="35"/>
  <c r="J64" i="35" s="1"/>
  <c r="J88" i="19"/>
  <c r="J61" i="19" s="1"/>
  <c r="BK87" i="20"/>
  <c r="J87" i="20" s="1"/>
  <c r="J60" i="20" s="1"/>
  <c r="J88" i="23"/>
  <c r="J61" i="23"/>
  <c r="BK236" i="31"/>
  <c r="J236" i="31"/>
  <c r="J70" i="31" s="1"/>
  <c r="J88" i="36"/>
  <c r="J61" i="36" s="1"/>
  <c r="J84" i="37"/>
  <c r="J61" i="37" s="1"/>
  <c r="J103" i="3"/>
  <c r="J65" i="3" s="1"/>
  <c r="BK87" i="14"/>
  <c r="J87" i="14" s="1"/>
  <c r="J60" i="14" s="1"/>
  <c r="J103" i="15"/>
  <c r="J65" i="15"/>
  <c r="BK224" i="26"/>
  <c r="J224" i="26"/>
  <c r="J67" i="26" s="1"/>
  <c r="J242" i="27"/>
  <c r="J71" i="27" s="1"/>
  <c r="J192" i="29"/>
  <c r="J70" i="29" s="1"/>
  <c r="BK102" i="33"/>
  <c r="J102" i="33" s="1"/>
  <c r="J64" i="33" s="1"/>
  <c r="J88" i="34"/>
  <c r="J61" i="34"/>
  <c r="J103" i="34"/>
  <c r="J65" i="34"/>
  <c r="BK102" i="4"/>
  <c r="J102" i="4"/>
  <c r="J64" i="4" s="1"/>
  <c r="J88" i="6"/>
  <c r="J61" i="6" s="1"/>
  <c r="J103" i="6"/>
  <c r="J65" i="6" s="1"/>
  <c r="J88" i="25"/>
  <c r="J61" i="25" s="1"/>
  <c r="BK92" i="31"/>
  <c r="J92" i="31" s="1"/>
  <c r="J60" i="31" s="1"/>
  <c r="J103" i="36"/>
  <c r="J65" i="36"/>
  <c r="BK87" i="22"/>
  <c r="BK86" i="22"/>
  <c r="J86" i="22" s="1"/>
  <c r="J30" i="22" s="1"/>
  <c r="AG75" i="1" s="1"/>
  <c r="AN75" i="1" s="1"/>
  <c r="BK91" i="29"/>
  <c r="BK90" i="29" s="1"/>
  <c r="J90" i="29" s="1"/>
  <c r="J30" i="29" s="1"/>
  <c r="AG82" i="1" s="1"/>
  <c r="BK82" i="38"/>
  <c r="J82" i="38"/>
  <c r="J60" i="38" s="1"/>
  <c r="BK85" i="39"/>
  <c r="J85" i="39" s="1"/>
  <c r="J60" i="39" s="1"/>
  <c r="F33" i="20"/>
  <c r="AZ73" i="1"/>
  <c r="F33" i="25"/>
  <c r="AZ78" i="1"/>
  <c r="J33" i="38"/>
  <c r="AV91" i="1"/>
  <c r="AT91" i="1" s="1"/>
  <c r="F33" i="31"/>
  <c r="AZ84" i="1" s="1"/>
  <c r="J33" i="37"/>
  <c r="AV90" i="1" s="1"/>
  <c r="AT90" i="1" s="1"/>
  <c r="F33" i="37"/>
  <c r="AZ90" i="1"/>
  <c r="F33" i="30"/>
  <c r="AZ83" i="1" s="1"/>
  <c r="F33" i="11"/>
  <c r="AZ64" i="1"/>
  <c r="F33" i="9"/>
  <c r="AZ62" i="1" s="1"/>
  <c r="J33" i="6"/>
  <c r="AV59" i="1"/>
  <c r="AT59" i="1" s="1"/>
  <c r="F33" i="3"/>
  <c r="AZ56" i="1" s="1"/>
  <c r="F33" i="23"/>
  <c r="AZ76" i="1" s="1"/>
  <c r="F33" i="24"/>
  <c r="AZ77" i="1" s="1"/>
  <c r="J33" i="10"/>
  <c r="AV63" i="1" s="1"/>
  <c r="AT63" i="1" s="1"/>
  <c r="BD54" i="1"/>
  <c r="W33" i="1"/>
  <c r="J33" i="26"/>
  <c r="AV79" i="1" s="1"/>
  <c r="AT79" i="1" s="1"/>
  <c r="F33" i="34"/>
  <c r="AZ87" i="1" s="1"/>
  <c r="F33" i="32"/>
  <c r="AZ85" i="1" s="1"/>
  <c r="F33" i="16"/>
  <c r="AZ69" i="1" s="1"/>
  <c r="J33" i="32"/>
  <c r="AV85" i="1" s="1"/>
  <c r="AT85" i="1"/>
  <c r="F33" i="35"/>
  <c r="AZ88" i="1" s="1"/>
  <c r="J33" i="8"/>
  <c r="AV61" i="1" s="1"/>
  <c r="AT61" i="1"/>
  <c r="J33" i="20"/>
  <c r="AV73" i="1" s="1"/>
  <c r="AT73" i="1" s="1"/>
  <c r="BA54" i="1"/>
  <c r="W30" i="1" s="1"/>
  <c r="J33" i="35"/>
  <c r="AV88" i="1" s="1"/>
  <c r="AT88" i="1"/>
  <c r="F33" i="18"/>
  <c r="AZ71" i="1" s="1"/>
  <c r="F33" i="2"/>
  <c r="AZ55" i="1"/>
  <c r="F33" i="17"/>
  <c r="AZ70" i="1" s="1"/>
  <c r="F33" i="12"/>
  <c r="AZ65" i="1"/>
  <c r="J33" i="18"/>
  <c r="AV71" i="1" s="1"/>
  <c r="AT71" i="1" s="1"/>
  <c r="J33" i="34"/>
  <c r="AV87" i="1" s="1"/>
  <c r="AT87" i="1" s="1"/>
  <c r="J33" i="24"/>
  <c r="AV77" i="1"/>
  <c r="AT77" i="1" s="1"/>
  <c r="F33" i="15"/>
  <c r="AZ68" i="1" s="1"/>
  <c r="F33" i="28"/>
  <c r="AZ81" i="1"/>
  <c r="J33" i="16"/>
  <c r="AV69" i="1" s="1"/>
  <c r="AT69" i="1" s="1"/>
  <c r="J33" i="9"/>
  <c r="AV62" i="1"/>
  <c r="AT62" i="1"/>
  <c r="F33" i="19"/>
  <c r="AZ72" i="1"/>
  <c r="J33" i="27"/>
  <c r="AV80" i="1"/>
  <c r="AT80" i="1" s="1"/>
  <c r="F33" i="33"/>
  <c r="AZ86" i="1"/>
  <c r="J33" i="39"/>
  <c r="AV92" i="1" s="1"/>
  <c r="AT92" i="1" s="1"/>
  <c r="F33" i="22"/>
  <c r="AZ75" i="1" s="1"/>
  <c r="J33" i="25"/>
  <c r="AV78" i="1"/>
  <c r="AT78" i="1"/>
  <c r="J33" i="14"/>
  <c r="AV67" i="1" s="1"/>
  <c r="AT67" i="1" s="1"/>
  <c r="J33" i="23"/>
  <c r="AV76" i="1"/>
  <c r="AT76" i="1" s="1"/>
  <c r="F33" i="13"/>
  <c r="AZ66" i="1" s="1"/>
  <c r="F33" i="39"/>
  <c r="AZ92" i="1" s="1"/>
  <c r="F33" i="4"/>
  <c r="AZ57" i="1"/>
  <c r="J33" i="22"/>
  <c r="AV75" i="1" s="1"/>
  <c r="AT75" i="1" s="1"/>
  <c r="F33" i="29"/>
  <c r="AZ82" i="1"/>
  <c r="F33" i="26"/>
  <c r="AZ79" i="1"/>
  <c r="J33" i="7"/>
  <c r="AV60" i="1"/>
  <c r="AT60" i="1" s="1"/>
  <c r="J33" i="3"/>
  <c r="AV56" i="1"/>
  <c r="AT56" i="1"/>
  <c r="J33" i="15"/>
  <c r="AV68" i="1" s="1"/>
  <c r="AT68" i="1" s="1"/>
  <c r="J33" i="30"/>
  <c r="AV83" i="1" s="1"/>
  <c r="AT83" i="1" s="1"/>
  <c r="J33" i="5"/>
  <c r="AV58" i="1"/>
  <c r="AT58" i="1" s="1"/>
  <c r="J33" i="11"/>
  <c r="AV64" i="1"/>
  <c r="AT64" i="1"/>
  <c r="F33" i="36"/>
  <c r="AZ89" i="1" s="1"/>
  <c r="J30" i="35"/>
  <c r="AG88" i="1"/>
  <c r="AN88" i="1" s="1"/>
  <c r="BC54" i="1"/>
  <c r="W32" i="1"/>
  <c r="J33" i="36"/>
  <c r="AV89" i="1" s="1"/>
  <c r="AT89" i="1" s="1"/>
  <c r="J33" i="19"/>
  <c r="AV72" i="1"/>
  <c r="AT72" i="1" s="1"/>
  <c r="J33" i="17"/>
  <c r="AV70" i="1"/>
  <c r="AT70" i="1"/>
  <c r="J33" i="21"/>
  <c r="AV74" i="1" s="1"/>
  <c r="AT74" i="1" s="1"/>
  <c r="F33" i="8"/>
  <c r="AZ61" i="1" s="1"/>
  <c r="J33" i="12"/>
  <c r="AV65" i="1"/>
  <c r="AT65" i="1"/>
  <c r="J33" i="4"/>
  <c r="AV57" i="1" s="1"/>
  <c r="AT57" i="1" s="1"/>
  <c r="J33" i="29"/>
  <c r="AV82" i="1" s="1"/>
  <c r="AT82" i="1" s="1"/>
  <c r="F33" i="38"/>
  <c r="AZ91" i="1"/>
  <c r="F33" i="14"/>
  <c r="AZ67" i="1" s="1"/>
  <c r="F33" i="7"/>
  <c r="AZ60" i="1"/>
  <c r="F33" i="21"/>
  <c r="AZ74" i="1" s="1"/>
  <c r="J33" i="33"/>
  <c r="AV86" i="1"/>
  <c r="AT86" i="1" s="1"/>
  <c r="J33" i="31"/>
  <c r="AV84" i="1"/>
  <c r="AT84" i="1"/>
  <c r="J30" i="28"/>
  <c r="AG81" i="1" s="1"/>
  <c r="F33" i="5"/>
  <c r="AZ58" i="1"/>
  <c r="J33" i="28"/>
  <c r="AV81" i="1" s="1"/>
  <c r="AT81" i="1" s="1"/>
  <c r="F33" i="27"/>
  <c r="AZ80" i="1" s="1"/>
  <c r="F33" i="6"/>
  <c r="AZ59" i="1" s="1"/>
  <c r="BB54" i="1"/>
  <c r="AX54" i="1"/>
  <c r="F33" i="10"/>
  <c r="AZ63" i="1" s="1"/>
  <c r="J33" i="13"/>
  <c r="AV66" i="1"/>
  <c r="AT66" i="1" s="1"/>
  <c r="J33" i="2"/>
  <c r="AV55" i="1"/>
  <c r="AT55" i="1"/>
  <c r="AN85" i="1" l="1"/>
  <c r="J219" i="28"/>
  <c r="J67" i="28" s="1"/>
  <c r="BK86" i="25"/>
  <c r="J86" i="25" s="1"/>
  <c r="J59" i="25" s="1"/>
  <c r="BK91" i="13"/>
  <c r="J91" i="13"/>
  <c r="J59" i="13" s="1"/>
  <c r="BK86" i="6"/>
  <c r="J86" i="6"/>
  <c r="J39" i="32"/>
  <c r="J39" i="28"/>
  <c r="J39" i="29"/>
  <c r="J39" i="35"/>
  <c r="J39" i="22"/>
  <c r="BK86" i="5"/>
  <c r="J86" i="5" s="1"/>
  <c r="J30" i="5" s="1"/>
  <c r="AG58" i="1" s="1"/>
  <c r="AN58" i="1" s="1"/>
  <c r="BK86" i="9"/>
  <c r="J86" i="9"/>
  <c r="J59" i="9" s="1"/>
  <c r="BK86" i="15"/>
  <c r="J86" i="15"/>
  <c r="BK86" i="19"/>
  <c r="J86" i="19" s="1"/>
  <c r="J30" i="19" s="1"/>
  <c r="AG72" i="1" s="1"/>
  <c r="AN72" i="1" s="1"/>
  <c r="J87" i="22"/>
  <c r="J60" i="22"/>
  <c r="BK91" i="26"/>
  <c r="J91" i="26" s="1"/>
  <c r="J30" i="26" s="1"/>
  <c r="AG79" i="1" s="1"/>
  <c r="AN79" i="1" s="1"/>
  <c r="J92" i="28"/>
  <c r="J60" i="28"/>
  <c r="J59" i="35"/>
  <c r="BK86" i="2"/>
  <c r="J86" i="2" s="1"/>
  <c r="J30" i="2" s="1"/>
  <c r="AG55" i="1" s="1"/>
  <c r="AN55" i="1" s="1"/>
  <c r="BK86" i="3"/>
  <c r="J86" i="3"/>
  <c r="J59" i="3" s="1"/>
  <c r="BK86" i="8"/>
  <c r="J86" i="8"/>
  <c r="J59" i="8"/>
  <c r="BK86" i="10"/>
  <c r="J86" i="10" s="1"/>
  <c r="J30" i="10" s="1"/>
  <c r="AG63" i="1" s="1"/>
  <c r="AN63" i="1" s="1"/>
  <c r="BK91" i="11"/>
  <c r="J91" i="11"/>
  <c r="J59" i="11" s="1"/>
  <c r="J87" i="25"/>
  <c r="J60" i="25"/>
  <c r="J59" i="28"/>
  <c r="J91" i="29"/>
  <c r="J60" i="29" s="1"/>
  <c r="J87" i="6"/>
  <c r="J60" i="6"/>
  <c r="BK86" i="14"/>
  <c r="J86" i="14" s="1"/>
  <c r="J59" i="14" s="1"/>
  <c r="BK86" i="20"/>
  <c r="J86" i="20" s="1"/>
  <c r="J59" i="20" s="1"/>
  <c r="BK86" i="21"/>
  <c r="J86" i="21"/>
  <c r="J30" i="21" s="1"/>
  <c r="AG74" i="1" s="1"/>
  <c r="AN74" i="1" s="1"/>
  <c r="J59" i="29"/>
  <c r="BK86" i="33"/>
  <c r="J86" i="33"/>
  <c r="J59" i="33"/>
  <c r="BK89" i="12"/>
  <c r="J89" i="12" s="1"/>
  <c r="J59" i="12" s="1"/>
  <c r="J59" i="22"/>
  <c r="J87" i="32"/>
  <c r="J60" i="32" s="1"/>
  <c r="BK86" i="7"/>
  <c r="J86" i="7"/>
  <c r="J30" i="7" s="1"/>
  <c r="AG60" i="1" s="1"/>
  <c r="AN60" i="1" s="1"/>
  <c r="BK86" i="18"/>
  <c r="J86" i="18" s="1"/>
  <c r="J59" i="18" s="1"/>
  <c r="BK86" i="23"/>
  <c r="J86" i="23" s="1"/>
  <c r="J59" i="23" s="1"/>
  <c r="BK86" i="24"/>
  <c r="J86" i="24"/>
  <c r="J30" i="24" s="1"/>
  <c r="AG77" i="1" s="1"/>
  <c r="AN77" i="1" s="1"/>
  <c r="J59" i="32"/>
  <c r="BK82" i="37"/>
  <c r="J82" i="37"/>
  <c r="J30" i="37" s="1"/>
  <c r="AG90" i="1" s="1"/>
  <c r="AN90" i="1" s="1"/>
  <c r="BK91" i="30"/>
  <c r="J91" i="30" s="1"/>
  <c r="J30" i="30" s="1"/>
  <c r="AG83" i="1" s="1"/>
  <c r="AN83" i="1" s="1"/>
  <c r="BK91" i="31"/>
  <c r="J91" i="31"/>
  <c r="J30" i="31" s="1"/>
  <c r="AG84" i="1" s="1"/>
  <c r="AN84" i="1" s="1"/>
  <c r="BK86" i="36"/>
  <c r="J86" i="36" s="1"/>
  <c r="J59" i="36" s="1"/>
  <c r="BK86" i="4"/>
  <c r="J86" i="4"/>
  <c r="J30" i="4" s="1"/>
  <c r="AG57" i="1" s="1"/>
  <c r="AN57" i="1" s="1"/>
  <c r="J92" i="13"/>
  <c r="J60" i="13"/>
  <c r="BK86" i="16"/>
  <c r="J86" i="16"/>
  <c r="J59" i="16" s="1"/>
  <c r="BK92" i="27"/>
  <c r="J92" i="27"/>
  <c r="BK86" i="34"/>
  <c r="J86" i="34" s="1"/>
  <c r="J59" i="34" s="1"/>
  <c r="J87" i="35"/>
  <c r="J60" i="35"/>
  <c r="BK91" i="17"/>
  <c r="J91" i="17"/>
  <c r="BK81" i="38"/>
  <c r="J81" i="38"/>
  <c r="J59" i="38" s="1"/>
  <c r="BK84" i="39"/>
  <c r="J84" i="39"/>
  <c r="AN81" i="1"/>
  <c r="AN82" i="1"/>
  <c r="AY54" i="1"/>
  <c r="AW54" i="1"/>
  <c r="AK30" i="1"/>
  <c r="AZ54" i="1"/>
  <c r="AV54" i="1" s="1"/>
  <c r="AK29" i="1" s="1"/>
  <c r="J30" i="27"/>
  <c r="AG80" i="1" s="1"/>
  <c r="AN80" i="1" s="1"/>
  <c r="W31" i="1"/>
  <c r="J30" i="17"/>
  <c r="AG70" i="1"/>
  <c r="AN70" i="1"/>
  <c r="J30" i="39"/>
  <c r="AG92" i="1"/>
  <c r="AN92" i="1" s="1"/>
  <c r="J30" i="15"/>
  <c r="AG68" i="1"/>
  <c r="AN68" i="1"/>
  <c r="AU54" i="1"/>
  <c r="J30" i="6"/>
  <c r="AG59" i="1" s="1"/>
  <c r="AN59" i="1" s="1"/>
  <c r="J59" i="2" l="1"/>
  <c r="J39" i="15"/>
  <c r="J39" i="26"/>
  <c r="J59" i="7"/>
  <c r="J39" i="10"/>
  <c r="J39" i="30"/>
  <c r="J59" i="4"/>
  <c r="J59" i="5"/>
  <c r="J59" i="19"/>
  <c r="J59" i="24"/>
  <c r="J59" i="30"/>
  <c r="J59" i="37"/>
  <c r="J39" i="6"/>
  <c r="J39" i="27"/>
  <c r="J59" i="31"/>
  <c r="J39" i="37"/>
  <c r="J39" i="5"/>
  <c r="J59" i="6"/>
  <c r="J59" i="15"/>
  <c r="J59" i="17"/>
  <c r="J59" i="21"/>
  <c r="J59" i="26"/>
  <c r="J59" i="27"/>
  <c r="J39" i="31"/>
  <c r="J59" i="39"/>
  <c r="J39" i="4"/>
  <c r="J39" i="21"/>
  <c r="J39" i="39"/>
  <c r="J59" i="10"/>
  <c r="J39" i="19"/>
  <c r="J39" i="24"/>
  <c r="J39" i="2"/>
  <c r="J39" i="7"/>
  <c r="J39" i="17"/>
  <c r="J30" i="13"/>
  <c r="AG66" i="1" s="1"/>
  <c r="AN66" i="1" s="1"/>
  <c r="J30" i="8"/>
  <c r="AG61" i="1"/>
  <c r="AN61" i="1" s="1"/>
  <c r="J30" i="20"/>
  <c r="AG73" i="1" s="1"/>
  <c r="AN73" i="1" s="1"/>
  <c r="J30" i="34"/>
  <c r="AG87" i="1"/>
  <c r="AN87" i="1"/>
  <c r="J30" i="12"/>
  <c r="AG65" i="1" s="1"/>
  <c r="AN65" i="1" s="1"/>
  <c r="J30" i="18"/>
  <c r="AG71" i="1"/>
  <c r="AN71" i="1" s="1"/>
  <c r="J30" i="23"/>
  <c r="AG76" i="1"/>
  <c r="AN76" i="1"/>
  <c r="J30" i="33"/>
  <c r="AG86" i="1"/>
  <c r="AN86" i="1"/>
  <c r="J30" i="25"/>
  <c r="AG78" i="1" s="1"/>
  <c r="AN78" i="1" s="1"/>
  <c r="J30" i="3"/>
  <c r="AG56" i="1"/>
  <c r="AN56" i="1" s="1"/>
  <c r="J30" i="11"/>
  <c r="AG64" i="1"/>
  <c r="AN64" i="1"/>
  <c r="J30" i="14"/>
  <c r="AG67" i="1"/>
  <c r="AN67" i="1"/>
  <c r="AT54" i="1"/>
  <c r="J30" i="36"/>
  <c r="AG89" i="1"/>
  <c r="AN89" i="1"/>
  <c r="J30" i="16"/>
  <c r="AG69" i="1" s="1"/>
  <c r="AN69" i="1" s="1"/>
  <c r="W29" i="1"/>
  <c r="J30" i="9"/>
  <c r="AG62" i="1" s="1"/>
  <c r="AN62" i="1" s="1"/>
  <c r="J30" i="38"/>
  <c r="AG91" i="1"/>
  <c r="AN91" i="1" s="1"/>
  <c r="J39" i="9" l="1"/>
  <c r="J39" i="14"/>
  <c r="J39" i="33"/>
  <c r="J39" i="23"/>
  <c r="J39" i="34"/>
  <c r="J39" i="25"/>
  <c r="J39" i="38"/>
  <c r="J39" i="3"/>
  <c r="J39" i="18"/>
  <c r="J39" i="20"/>
  <c r="J39" i="36"/>
  <c r="J39" i="8"/>
  <c r="J39" i="11"/>
  <c r="J39" i="12"/>
  <c r="J39" i="13"/>
  <c r="J39" i="16"/>
  <c r="AG54" i="1"/>
  <c r="AN54" i="1" s="1"/>
  <c r="AK26" i="1" l="1"/>
  <c r="AK35" i="1"/>
</calcChain>
</file>

<file path=xl/sharedStrings.xml><?xml version="1.0" encoding="utf-8"?>
<sst xmlns="http://schemas.openxmlformats.org/spreadsheetml/2006/main" count="37227" uniqueCount="1738">
  <si>
    <t>Export Komplet</t>
  </si>
  <si>
    <t>VZ</t>
  </si>
  <si>
    <t>2.0</t>
  </si>
  <si>
    <t>ZAMOK</t>
  </si>
  <si>
    <t>False</t>
  </si>
  <si>
    <t>{b7140202-a66d-4e0a-9e8a-09cc99056626}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</si>
  <si>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</si>
  <si>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</si>
  <si>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</si>
  <si>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</si>
  <si>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</si>
  <si>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</si>
  <si>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</si>
  <si>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</si>
  <si>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210223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</si>
  <si>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</si>
  <si>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</si>
  <si>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Modernizace dopravního značení, 3. etapa, 5. května, č. akce 9991771</t>
  </si>
  <si>
    <t>KSO:</t>
  </si>
  <si>
    <t/>
  </si>
  <si>
    <t>CC-CZ:</t>
  </si>
  <si>
    <t>Místo:</t>
  </si>
  <si>
    <t>Praha 4</t>
  </si>
  <si>
    <t>Datum:</t>
  </si>
  <si>
    <t>22. 2. 2021</t>
  </si>
  <si>
    <t>Zadavatel:</t>
  </si>
  <si>
    <t>IČ:</t>
  </si>
  <si>
    <t>03447286</t>
  </si>
  <si>
    <t>Technická správa komunikací hl. m. Prahy, a.s.</t>
  </si>
  <si>
    <t>DIČ:</t>
  </si>
  <si>
    <t>CZ03447286</t>
  </si>
  <si>
    <t>Uchazeč:</t>
  </si>
  <si>
    <t>Vyplň údaj</t>
  </si>
  <si>
    <t>Projektant:</t>
  </si>
  <si>
    <t>26760312</t>
  </si>
  <si>
    <t>d plus projektová a inženýrská a.s.</t>
  </si>
  <si>
    <t>CZ26760312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</si>
  <si>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</si>
  <si>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</si>
  <si>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</si>
  <si>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</si>
  <si>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</si>
  <si>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</si>
  <si>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</si>
  <si>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</si>
  <si>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</si>
  <si>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</si>
  <si>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</si>
  <si>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</si>
  <si>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</si>
  <si>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</si>
  <si>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</si>
  <si>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</si>
  <si>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</si>
  <si>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</si>
  <si>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</si>
  <si>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</si>
  <si>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</si>
  <si>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</si>
  <si>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</si>
  <si>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</si>
  <si>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</si>
  <si>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</si>
  <si>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</si>
  <si>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</si>
  <si>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</si>
  <si>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</si>
  <si>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</si>
  <si>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</si>
  <si>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</si>
  <si>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</si>
  <si>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</si>
  <si>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</si>
  <si>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</si>
  <si>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</si>
  <si>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</si>
  <si>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</si>
  <si>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</si>
  <si>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</si>
  <si>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</si>
  <si>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</si>
  <si>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01</t>
  </si>
  <si>
    <t>SDZ</t>
  </si>
  <si>
    <t>STA</t>
  </si>
  <si>
    <t>1</t>
  </si>
  <si>
    <t>{bfb6cc64-c4ab-4e4c-986d-0a9ef49e277b}</t>
  </si>
  <si>
    <t>2</t>
  </si>
  <si>
    <t>02</t>
  </si>
  <si>
    <t>5K3-1</t>
  </si>
  <si>
    <t>{8011f4a6-111d-4c81-99d3-ff09de2a13a0}</t>
  </si>
  <si>
    <t>03</t>
  </si>
  <si>
    <t>5K3-5</t>
  </si>
  <si>
    <t>{73e1a8c1-76f9-42e4-974a-b311f43a06a7}</t>
  </si>
  <si>
    <t>04</t>
  </si>
  <si>
    <t>5K3-7</t>
  </si>
  <si>
    <t>{11ab8295-6c19-4e64-b6a1-1e0d237145f5}</t>
  </si>
  <si>
    <t>05</t>
  </si>
  <si>
    <t>5K4-2</t>
  </si>
  <si>
    <t>{9a5c6626-ba29-49c0-84c5-255d877007ab}</t>
  </si>
  <si>
    <t>06</t>
  </si>
  <si>
    <t>5K4-3</t>
  </si>
  <si>
    <t>{c41145b0-a64a-4863-bcc5-9f7c0e794b30}</t>
  </si>
  <si>
    <t>07</t>
  </si>
  <si>
    <t>5K4-5</t>
  </si>
  <si>
    <t>{abe4fc38-fec0-4f7a-a6c7-2b463fea38ad}</t>
  </si>
  <si>
    <t>08</t>
  </si>
  <si>
    <t>5K4-10</t>
  </si>
  <si>
    <t>{3c22c9db-c1ef-4ac7-8633-0446ecd71421}</t>
  </si>
  <si>
    <t>09</t>
  </si>
  <si>
    <t>M1-1-1</t>
  </si>
  <si>
    <t>{dd9673c8-297c-49f6-910a-f5a6df3ab93d}</t>
  </si>
  <si>
    <t>10</t>
  </si>
  <si>
    <t>M1-1-2</t>
  </si>
  <si>
    <t>{16b66149-398b-4fe3-bbf4-49ad9a417184}</t>
  </si>
  <si>
    <t>11</t>
  </si>
  <si>
    <t>M1-2</t>
  </si>
  <si>
    <t>{557da2be-3998-408f-940b-f1f944cb1b9b}</t>
  </si>
  <si>
    <t>12</t>
  </si>
  <si>
    <t>M1-3</t>
  </si>
  <si>
    <t>{7a8a224d-0ab8-4216-95b7-16f23d087536}</t>
  </si>
  <si>
    <t>13</t>
  </si>
  <si>
    <t>M1-1-5</t>
  </si>
  <si>
    <t>{aaf9222b-e0d8-40a1-8dcb-369374bf3a72}</t>
  </si>
  <si>
    <t>14</t>
  </si>
  <si>
    <t>M1-1-8</t>
  </si>
  <si>
    <t>{c9f584dc-2625-4d21-a032-981b9edfccba}</t>
  </si>
  <si>
    <t>P1+P2+P3-1</t>
  </si>
  <si>
    <t>{87d0a164-03a3-4799-8efa-3baa8ba7ec98}</t>
  </si>
  <si>
    <t>16</t>
  </si>
  <si>
    <t>P1+P2+P3-3</t>
  </si>
  <si>
    <t>{f26a24ff-8f82-4412-869b-4462af2424ec}</t>
  </si>
  <si>
    <t>17</t>
  </si>
  <si>
    <t>P1+P2+P3-4</t>
  </si>
  <si>
    <t>{08d2b589-3d11-403b-bca7-c233372d1037}</t>
  </si>
  <si>
    <t>18</t>
  </si>
  <si>
    <t>P1+P2+P3-5-1</t>
  </si>
  <si>
    <t>{84121d5a-bc7b-4812-912b-a423a4adf5c2}</t>
  </si>
  <si>
    <t>19</t>
  </si>
  <si>
    <t>P1+P2+P3-5-2</t>
  </si>
  <si>
    <t>{c8fc1220-f73b-4f60-8e0f-b58af50bb293}</t>
  </si>
  <si>
    <t>20</t>
  </si>
  <si>
    <t>P1+P2+P3-6</t>
  </si>
  <si>
    <t>{db8e8bb3-2db9-4bb1-a70d-6c71c1c03123}</t>
  </si>
  <si>
    <t>P1+P2+P3-7</t>
  </si>
  <si>
    <t>{7ecc5b97-2331-432d-be37-7b29c3c01de1}</t>
  </si>
  <si>
    <t>22</t>
  </si>
  <si>
    <t>P1+P2+P3-8-1</t>
  </si>
  <si>
    <t>{1a51ce76-1d12-4be1-a56f-949745ef28f4}</t>
  </si>
  <si>
    <t>23</t>
  </si>
  <si>
    <t>P1+P2+P3-9</t>
  </si>
  <si>
    <t>{ba919c03-5147-4a3e-8bac-12d8052a4753}</t>
  </si>
  <si>
    <t>24</t>
  </si>
  <si>
    <t>P1+P2+P3-10</t>
  </si>
  <si>
    <t>{b122ed4c-3ab0-467d-a542-32bdadea9c7a}</t>
  </si>
  <si>
    <t>25</t>
  </si>
  <si>
    <t>P1-P2-P3-11</t>
  </si>
  <si>
    <t>{42343de7-a5b2-4850-a50c-c0dbad180801}</t>
  </si>
  <si>
    <t>26</t>
  </si>
  <si>
    <t>P1+P2+P3-14</t>
  </si>
  <si>
    <t>{95cc22d6-3307-4470-8360-80cb624d115b}</t>
  </si>
  <si>
    <t>27</t>
  </si>
  <si>
    <t>P1+P2+P3-15</t>
  </si>
  <si>
    <t>{877e1fba-d506-4807-8a86-9e506d304b11}</t>
  </si>
  <si>
    <t>28</t>
  </si>
  <si>
    <t>P1+P2+P3-17</t>
  </si>
  <si>
    <t>{fa900263-f27c-4a4a-8b7b-0c437be6787e}</t>
  </si>
  <si>
    <t>29</t>
  </si>
  <si>
    <t>P1+P2+P3-21</t>
  </si>
  <si>
    <t>{f968d068-72d4-4763-bb6e-71b210a51055}</t>
  </si>
  <si>
    <t>30</t>
  </si>
  <si>
    <t>P1+P2+P3-22</t>
  </si>
  <si>
    <t>{70523188-e6e7-44d0-a0df-e433f540604d}</t>
  </si>
  <si>
    <t>31</t>
  </si>
  <si>
    <t>P4-1</t>
  </si>
  <si>
    <t>{2b494ccd-e1fb-43b2-9f53-d53572062c92}</t>
  </si>
  <si>
    <t>32</t>
  </si>
  <si>
    <t>P4-2</t>
  </si>
  <si>
    <t>{3ff6ac19-262e-48f3-a196-989847230369}</t>
  </si>
  <si>
    <t>33</t>
  </si>
  <si>
    <t>P4-3</t>
  </si>
  <si>
    <t>{4f9cfc11-693b-4dda-98f0-6e61e78255dc}</t>
  </si>
  <si>
    <t>34</t>
  </si>
  <si>
    <t>P4-5</t>
  </si>
  <si>
    <t>{41a4d4d2-6eb0-4e26-9c43-80c8344648b4}</t>
  </si>
  <si>
    <t>35</t>
  </si>
  <si>
    <t>P4-13</t>
  </si>
  <si>
    <t>{e567fa46-5597-4f8e-b1c9-40df3e3e2b7f}</t>
  </si>
  <si>
    <t>36</t>
  </si>
  <si>
    <t>Rušené portály</t>
  </si>
  <si>
    <t>{1eff4fff-6558-4a6a-90bb-992a874428d8}</t>
  </si>
  <si>
    <t>d</t>
  </si>
  <si>
    <t>Dopravní opatření</t>
  </si>
  <si>
    <t>VON</t>
  </si>
  <si>
    <t>{b8dca8c9-d0d6-448e-bb8e-d9f0e1a21f6f}</t>
  </si>
  <si>
    <t>VRN</t>
  </si>
  <si>
    <t>{0f18c3d7-dca0-4d76-a539-1484e080edf8}</t>
  </si>
  <si>
    <t>KRYCÍ LIST SOUPISU PRACÍ</t>
  </si>
  <si>
    <t>Objekt:</t>
  </si>
  <si>
    <t>01 - SDZ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</si>
  <si>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</si>
  <si>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</si>
  <si>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</si>
  <si>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</si>
  <si>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</si>
  <si>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</si>
  <si>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</si>
  <si>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5 - Komunikace pozemní</t>
  </si>
  <si>
    <t xml:space="preserve">    9 - Ostatní konstrukce a práce, bourání</t>
  </si>
  <si>
    <t xml:space="preserve">    997 - Přesun sutě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</si>
  <si>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</si>
  <si>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</si>
  <si>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</si>
  <si>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</si>
  <si>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</si>
  <si>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</si>
  <si>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</si>
  <si>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</si>
  <si>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</si>
  <si>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</si>
  <si>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</si>
  <si>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</si>
  <si>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</si>
  <si>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</si>
  <si>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</si>
  <si>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</si>
  <si>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</si>
  <si>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</si>
  <si>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</si>
  <si>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113107141</t>
  </si>
  <si>
    <t>Odstranění podkladů nebo krytů ručně s přemístěním hmot na skládku na vzdálenost do 3 m nebo s naložením na dopravní prostředek živičných, o tl. vrstvy do 50 mm</t>
  </si>
  <si>
    <t>m2</t>
  </si>
  <si>
    <t>CS ÚRS 2021 01</t>
  </si>
  <si>
    <t>4</t>
  </si>
  <si>
    <t>1142811395</t>
  </si>
  <si>
    <t>VV</t>
  </si>
  <si>
    <t>"5K2-2-2" 1,5*0,8</t>
  </si>
  <si>
    <t>"5K2-3-3" 1,5*0,8</t>
  </si>
  <si>
    <t>"5K2-4" 1,5*0,8</t>
  </si>
  <si>
    <t>"5K2-5" 1,5*0,8</t>
  </si>
  <si>
    <t>"5K2-6" 1,0*1,0</t>
  </si>
  <si>
    <t>"5K3-6-4" 1,5*0,8</t>
  </si>
  <si>
    <t>"5K3-13" 1,0*1,0</t>
  </si>
  <si>
    <t>"5K4-9-2" 1,0*1,0</t>
  </si>
  <si>
    <t>"P1+P2+P3-24" 1,5*0,8</t>
  </si>
  <si>
    <t>"P4-10" 1,3*1,7</t>
  </si>
  <si>
    <t>Součet</t>
  </si>
  <si>
    <t>131213101</t>
  </si>
  <si>
    <t>Hloubení jam ručně zapažených i nezapažených s urovnáním dna do předepsaného profilu a spádu v hornině třídy těžitelnosti I skupiny 3 soudržných</t>
  </si>
  <si>
    <t>m3</t>
  </si>
  <si>
    <t>918128108</t>
  </si>
  <si>
    <t>"5K2-1 - odhalení základu" (1,0*1,4*0,5-0,5*0,9*0,5)*2</t>
  </si>
  <si>
    <t>"5K3-2 - odhalení základu" (1,0*1,4*0,5-0,5*0,9*0,5)*2</t>
  </si>
  <si>
    <t>"5K3-3 - odhalení základu" (1,0*1,4*0,5-0,5*0,9*0,5)*2</t>
  </si>
  <si>
    <t>"5K3-6-1 - výkop pro základy" (1,0*1,4*1,0)*2</t>
  </si>
  <si>
    <t>"5K3-10 - výkop pro základy" 2,0*2,0*1,0*2</t>
  </si>
  <si>
    <t>"5K3-11 - výkop pro základy" (1,0*1,4*1,0)*2</t>
  </si>
  <si>
    <t>"5K4-6 - odhalení základu" (1,0*1,4*0,5-0,5*0,9*0,5)*2</t>
  </si>
  <si>
    <t>"5K4-11 - výkop pro základy" 2,0*2,0*1,0*2</t>
  </si>
  <si>
    <t>"M1-6 - výkop pro základy" 2,0*2,0*1,0*2</t>
  </si>
  <si>
    <t>"M1-7 - výkop pro základy" 2,0*2,0*1,0*2</t>
  </si>
  <si>
    <t>"M1-9 - výkop pro základy" 2,0*2,0*1,0*2</t>
  </si>
  <si>
    <t>"P1+P2+P3-2 - výkop pro základy" (1,0*1,4*1,0)*2</t>
  </si>
  <si>
    <t>"P1+P2+P3-13 - výkop pro základy" (1,0*1,4*1,0)*2</t>
  </si>
  <si>
    <t>"P1+P2+P3-18-1 - výkop pro základy" (1,0*1,4*1,0)*2</t>
  </si>
  <si>
    <t>"P1+P2+P3-18-2 - výkop pro základy" (1,0*1,4*1,0)*2</t>
  </si>
  <si>
    <t>"P4-6 - odhalení základu" (1,0*1,4*0,5-0,5*0,9*0,5)*2</t>
  </si>
  <si>
    <t>"P4-7 - odhalení základu" (2,0*2,0*0,5-1,5*1,5*0,5)*2</t>
  </si>
  <si>
    <t>"P4-8 - odhalení základu" (2,0*2,0*0,5-1,5*1,5*0,5)*2</t>
  </si>
  <si>
    <t>"P4-9 - odhalení základu" (1,0*1,4*0,5-0,5*0,9*0,5)*2</t>
  </si>
  <si>
    <t>"P4-10 - odhalení základu" (1,0*1,4*0,5-0,5*0,9*0,5)*2</t>
  </si>
  <si>
    <t>"P4-11 - odhalení základu" (2,0*2,0*0,5-1,5*1,5*0,5)*2</t>
  </si>
  <si>
    <t>"P4-12 - odhalení základu" (2,0*2,0*0,5-1,5*1,5*0,5)*2</t>
  </si>
  <si>
    <t>"P4-14 - odhalení základu" (2,0*2,0*0,5-1,5*1,5*0,5)*2</t>
  </si>
  <si>
    <t>3</t>
  </si>
  <si>
    <t>174111101</t>
  </si>
  <si>
    <t>Zásyp sypaninou z jakékoliv horniny ručně s uložením výkopku ve vrstvách se zhutněním jam, šachet, rýh nebo kolem objektů v těchto vykopávkách</t>
  </si>
  <si>
    <t>989833361</t>
  </si>
  <si>
    <t>"5K2-1 - zpětný zásyp" (1,0*1,4*0,5-0,5*0,9*0,5)*2</t>
  </si>
  <si>
    <t>"5K3-2 - zpětný zásyp" (1,0*1,4*0,5-0,5*0,9*0,5)*2</t>
  </si>
  <si>
    <t>"5K3-3 - zpětný zásyp" (1,0*1,4*0,5-0,5*0,9*0,5)*2</t>
  </si>
  <si>
    <t>"5K3-6-1  - zpětný zásyp" (1,0*1,4*1,0-0,5*0,9*1,0)*2</t>
  </si>
  <si>
    <t>"5K3-10 - zpětný zásyp" (2,0*2,0*1,0-1,5*1,5*1,0)*2</t>
  </si>
  <si>
    <t>"5K3-11 - zpětný zásyp" (1,0*1,4*1,0-0,5*0,9*1,0)*2</t>
  </si>
  <si>
    <t>"5K4-6 - zpětný zásyp" (1,0*1,4*0,5-0,5*0,9*0,5)*2</t>
  </si>
  <si>
    <t>"5K4-11 - zpětný zásyp" (2,0*2,0*1,0-1,5*1,5*1,0)*2</t>
  </si>
  <si>
    <t>"M1-6 - zpětný zásyp" (2,0*2,0*1,0-1,5*1,5*1,0)*2</t>
  </si>
  <si>
    <t>"M1-7 - zpětný zásyp" (2,0*2,0*1,0-1,5*1,5*1,0)*2</t>
  </si>
  <si>
    <t>"M1-9 - zpětný zásyp" (2,0*2,0*1,0-1,5*1,5*1,0)*2</t>
  </si>
  <si>
    <t>"P1+P2+P3-2 - zpětný zásyp" (1,0*1,4*1,0-0,5*0,9*1,0)*2</t>
  </si>
  <si>
    <t>"P1+P2+P3-13 - zpětný zásyp" (1,0*1,4*1,0-0,5*0,9*1,0)*2</t>
  </si>
  <si>
    <t>"P1+P2+P3-18-1 - zpětný zásyp" (1,0*1,4*1,0-0,5*0,9*1,0)*2</t>
  </si>
  <si>
    <t>"P1+P2+P3-18-2 - zpětný zásyp" (1,0*1,4*1,0-0,5*0,9*1,0)*2</t>
  </si>
  <si>
    <t>"P4-6 - zpětný zásyp" (1,0*1,4*0,5-0,5*0,9*0,5)*2</t>
  </si>
  <si>
    <t>"P4-7 - zpětný zásyp" (2,0*2,0*0,5-1,5*1,5*0,5)*2</t>
  </si>
  <si>
    <t>"P4-8 - zpětný zásyp" (2,0*2,0*0,5-1,5*1,5*0,5)*2</t>
  </si>
  <si>
    <t>"P4-9 - zpětný zásyp" (1,0*1,4*0,5-0,5*0,9*0,5)*2</t>
  </si>
  <si>
    <t>"P4-10 - zpětný zásyp" (1,0*1,4*0,5-0,5*0,9*0,5)*2</t>
  </si>
  <si>
    <t>"P4-11 - zpětný zásyp" (2,0*2,0*0,5-1,5*1,5*0,5)*2</t>
  </si>
  <si>
    <t>"P4-12 - zpětný zásyp" (2,0*2,0*0,5-1,5*1,5*0,5)*2</t>
  </si>
  <si>
    <t>"P4-14 - zpětný zásyp" (2,0*2,0*0,5-1,5*1,5*0,5)*2</t>
  </si>
  <si>
    <t>Zakládání</t>
  </si>
  <si>
    <t>275321611</t>
  </si>
  <si>
    <t>Základy z betonu železového (bez výztuže) patky z betonu bez zvláštních nároků na prostředí tř. C 30/37</t>
  </si>
  <si>
    <t>-999129829</t>
  </si>
  <si>
    <t>"5K2-1" 0,5*0,9*1,0*2</t>
  </si>
  <si>
    <t>"5K3-2" 0,5*0,9*1,0*2</t>
  </si>
  <si>
    <t>"5K3-3" 0,5*0,9*1,0*2</t>
  </si>
  <si>
    <t>"5K3-6-1" 0,5*0,9*1,0*2</t>
  </si>
  <si>
    <t>"5K3-10" 1,5*1,5*1,0*2</t>
  </si>
  <si>
    <t>"5K3-11" 0,5*0,9*1,0*2</t>
  </si>
  <si>
    <t>"5K4-6" 0,5*0,9*1,0*2</t>
  </si>
  <si>
    <t>"5K4-11" 1,5*1,5*1,0*2</t>
  </si>
  <si>
    <t>"M1-6" 1,5*1,5*1,0*2</t>
  </si>
  <si>
    <t>"M1-7" 1,5*1,5*1,0*2</t>
  </si>
  <si>
    <t>"M1-9" 1,5*1,5*1,0*2</t>
  </si>
  <si>
    <t>"P1+P2+P3-2" 0,5*0,9*1,0*2</t>
  </si>
  <si>
    <t>"P1+P2+P3-13" 0,5*0,9*1,0*2</t>
  </si>
  <si>
    <t>"P1+P2+P3-18-1" 0,5*0,9*1,0*2</t>
  </si>
  <si>
    <t>"P1+P2+P3-18-2" 0,5*0,9*1,0*2</t>
  </si>
  <si>
    <t>"P4-6" 0,5*0,9*1,0*2</t>
  </si>
  <si>
    <t>"P4-7" 1,5*1,5*1,0*2</t>
  </si>
  <si>
    <t>"P4-8" 1,5*1,5*1,0*2</t>
  </si>
  <si>
    <t>"P4-9" 0,5*0,9*1,0*2</t>
  </si>
  <si>
    <t>"P4-10" 0,5*0,9*1,0*2</t>
  </si>
  <si>
    <t>"P4-11" 1,5*1,5*1,0*2</t>
  </si>
  <si>
    <t>"P4-12" 1,5*1,5*1,0*2</t>
  </si>
  <si>
    <t>"P4-14" 1,5*1,5*1,0*2</t>
  </si>
  <si>
    <t>5</t>
  </si>
  <si>
    <t>275351121</t>
  </si>
  <si>
    <t>Bednění základů patek zřízení</t>
  </si>
  <si>
    <t>1915147384</t>
  </si>
  <si>
    <t>"5K2-1" (0,5+0,9)*2*0,5*2</t>
  </si>
  <si>
    <t>"5K3-2" (0,5+0,9)*2*0,5*2</t>
  </si>
  <si>
    <t>"5K3-3" (0,5+0,9)*2*0,5*2</t>
  </si>
  <si>
    <t>"5K3-6-1" (0,5+0,9)*2*1,0*2</t>
  </si>
  <si>
    <t>"5K3-10" (1,5+1,5)*2*1,0*2</t>
  </si>
  <si>
    <t>"5K3-11" (0,5+0,9)*2*1,0*2</t>
  </si>
  <si>
    <t>"5K4-6" (0,5+0,9)*2*0,5*2</t>
  </si>
  <si>
    <t>"5K4-11" (1,5+1,5)*2*0,5*2</t>
  </si>
  <si>
    <t>"M1-6" (1,5+1,5)*2*1,0*2</t>
  </si>
  <si>
    <t>"M1-7" (1,5+1,5)*2*1,0*2</t>
  </si>
  <si>
    <t>"M1-9" (1,5+1,5)*2*1,0*2</t>
  </si>
  <si>
    <t>"P1+P2+P3-2" (0,5+0,9)*2*1,0*2</t>
  </si>
  <si>
    <t>"P1+P2+P3-13" (0,5+0,9)*2*1,0*2</t>
  </si>
  <si>
    <t>"P1+P2+P3-18-1" (0,5+0,9)*2*1,0*2</t>
  </si>
  <si>
    <t>"P1+P2+P3-18-2" (0,5+0,9)*2*1,0*2</t>
  </si>
  <si>
    <t>"P4-6" (0,5+0,9)*2*0,5*2</t>
  </si>
  <si>
    <t>"P4-7" (1,5+1,5)*2*0,5*2</t>
  </si>
  <si>
    <t>"P4-8" (1,5+1,5)*2*0,5*2</t>
  </si>
  <si>
    <t>"P4-9" (0,5+0,9)*2*0,5*2</t>
  </si>
  <si>
    <t>"P4-10" (0,5+0,9)*2*0,5*2</t>
  </si>
  <si>
    <t>"P4-11" (1,5+1,5)*2*0,5*2</t>
  </si>
  <si>
    <t>"P4-12" (1,5+1,5)*2*0,5*2</t>
  </si>
  <si>
    <t>"P4-14" (1,5+1,5)*2*0,5*2</t>
  </si>
  <si>
    <t>6</t>
  </si>
  <si>
    <t>275351122</t>
  </si>
  <si>
    <t>Bednění základů patek odstranění</t>
  </si>
  <si>
    <t>-251654108</t>
  </si>
  <si>
    <t>7</t>
  </si>
  <si>
    <t>275362021</t>
  </si>
  <si>
    <t>Výztuž základů patek ze svařovaných sítí z drátů typu KARI</t>
  </si>
  <si>
    <t>t</t>
  </si>
  <si>
    <t>788770044</t>
  </si>
  <si>
    <t>"Předpoklad: 150 kg/m3" 56,7*150*0,001</t>
  </si>
  <si>
    <t>Komunikace pozemní</t>
  </si>
  <si>
    <t>8</t>
  </si>
  <si>
    <t>578142115</t>
  </si>
  <si>
    <t>Litý asfalt MA 8 (LAJ) s rozprostřením z nemodifikovaného asfaltu v pruhu šířky do 3 m tl. 40 mm</t>
  </si>
  <si>
    <t>-1311666895</t>
  </si>
  <si>
    <t>9</t>
  </si>
  <si>
    <t>578901111</t>
  </si>
  <si>
    <t>Zdrsňovací posyp litého asfaltu z kameniva drobného drceného obaleného asfaltem se zaválcováním a s odstraněním přebytečného materiálu s povrchu, v množství 4 kg/m2</t>
  </si>
  <si>
    <t>-1484301963</t>
  </si>
  <si>
    <t>273313611</t>
  </si>
  <si>
    <t>Základy z betonu prostého desky z betonu kamenem neprokládaného tř. C 16/20</t>
  </si>
  <si>
    <t>-910954356</t>
  </si>
  <si>
    <t>12,41*0,1 'Přepočtené koeficientem množství</t>
  </si>
  <si>
    <t>Ostatní konstrukce a práce, bourání</t>
  </si>
  <si>
    <t>914111111</t>
  </si>
  <si>
    <t>Montáž svislé dopravní značky základní velikosti do 1 m2 objímkami na sloupky nebo konzoly</t>
  </si>
  <si>
    <t>kus</t>
  </si>
  <si>
    <t>1436368426</t>
  </si>
  <si>
    <t>"5K2-2-2" 2</t>
  </si>
  <si>
    <t>"5K2-3-2" 4</t>
  </si>
  <si>
    <t>"5K2-3-3" 4</t>
  </si>
  <si>
    <t>"5K2-4" 2</t>
  </si>
  <si>
    <t>"5K2-5" 2</t>
  </si>
  <si>
    <t>"5K2-6" 1</t>
  </si>
  <si>
    <t>"5K2-7 - na stávající sloupek" 1</t>
  </si>
  <si>
    <t>"5K2-8 - na stávající sloupek" 3</t>
  </si>
  <si>
    <t>"5K2-9" 3</t>
  </si>
  <si>
    <t>"5K3-4" 2</t>
  </si>
  <si>
    <t>"5K3-6-2" 2</t>
  </si>
  <si>
    <t>"5K3-6-3" 2</t>
  </si>
  <si>
    <t>"5K3-6-4" 2</t>
  </si>
  <si>
    <t>"5K3-8" 2</t>
  </si>
  <si>
    <t>"5K3-12" 1</t>
  </si>
  <si>
    <t>"5K3-13" 1</t>
  </si>
  <si>
    <t>"5K3-14" 1</t>
  </si>
  <si>
    <t>"5K4-7" 2</t>
  </si>
  <si>
    <t>"5K4-9-1" 2</t>
  </si>
  <si>
    <t>"5K4-9-2" 4</t>
  </si>
  <si>
    <t>"M1-4" 4</t>
  </si>
  <si>
    <t>"P1+P2+P3-8-2" 2</t>
  </si>
  <si>
    <t>"P1+P2+P3-12-2" 4</t>
  </si>
  <si>
    <t>"P1+P2+P3-19-1" 4</t>
  </si>
  <si>
    <t>"P1+P2+P3-20-1" 6</t>
  </si>
  <si>
    <t>"P1+P2+P3-24" 4</t>
  </si>
  <si>
    <t>"P1+P2+P3-25" 4</t>
  </si>
  <si>
    <t>"P4-4" 4</t>
  </si>
  <si>
    <t>M</t>
  </si>
  <si>
    <t>40445631</t>
  </si>
  <si>
    <t>informativní značky směrové IS1c, IS2c, IS3c, IS4c, IS5, IS11b, d, IS19c 1350x330mm</t>
  </si>
  <si>
    <t>2133887414</t>
  </si>
  <si>
    <t>P</t>
  </si>
  <si>
    <t>Poznámka k položce:_x000D_
Rozměr: 1350x300 mm nebo 1550x330 mm (dle PD)</t>
  </si>
  <si>
    <t>40445632</t>
  </si>
  <si>
    <t>informativní značky směrové IS1d, IS2d, IS3d, IS4d, IS19d 1350x500mm</t>
  </si>
  <si>
    <t>-309285723</t>
  </si>
  <si>
    <t>40445630</t>
  </si>
  <si>
    <t>informativní značky směrové IS1b, IS2b, IS3b, IS4b, IS19b 1100x500mm</t>
  </si>
  <si>
    <t>244186786</t>
  </si>
  <si>
    <t>40445629</t>
  </si>
  <si>
    <t>informativní značky směrové IS1a, IS2a, IS3a, IS4a, IS19a 1100x330mm</t>
  </si>
  <si>
    <t>-1881666283</t>
  </si>
  <si>
    <t>404456R03</t>
  </si>
  <si>
    <t>informativní značky směrové IS19a 700x200mm</t>
  </si>
  <si>
    <t>-1553241237</t>
  </si>
  <si>
    <t>914111112</t>
  </si>
  <si>
    <t>Montáž svislé dopravní značky základní velikosti do 1 m2 páskováním na sloupy</t>
  </si>
  <si>
    <t>-1579221924</t>
  </si>
  <si>
    <t>"5K2-2-1 - na sloup VO" 4</t>
  </si>
  <si>
    <t>"5K2-3-1 - na sloup VO" 2</t>
  </si>
  <si>
    <t>"5K3-9 na sloup VO" 2</t>
  </si>
  <si>
    <t>"5K4-4 na sloup VO" 2</t>
  </si>
  <si>
    <t>"5K4-8 na sloup VO" 2</t>
  </si>
  <si>
    <t>"P1+P2+P3-12-1 na sloup VO" 4</t>
  </si>
  <si>
    <t>"P1+P2+P3-23 na sloup VO" 4</t>
  </si>
  <si>
    <t>1961768936</t>
  </si>
  <si>
    <t>-2022843878</t>
  </si>
  <si>
    <t>149176149</t>
  </si>
  <si>
    <t>1753588413</t>
  </si>
  <si>
    <t>914211111</t>
  </si>
  <si>
    <t>Montáž svislé dopravní značky velkoplošné velikosti do 6 m2</t>
  </si>
  <si>
    <t>366098385</t>
  </si>
  <si>
    <t>"5K2-1" 1</t>
  </si>
  <si>
    <t>"5K3-2" 1</t>
  </si>
  <si>
    <t>"5K3-3" 1</t>
  </si>
  <si>
    <t>"5K3-6-1" 1</t>
  </si>
  <si>
    <t>"5K3-10" 1</t>
  </si>
  <si>
    <t>"5K3-11" 1</t>
  </si>
  <si>
    <t>"5K4-6" 1</t>
  </si>
  <si>
    <t>"5K4-11" 1</t>
  </si>
  <si>
    <t>"M1-6" 1</t>
  </si>
  <si>
    <t>"M1-7" 1</t>
  </si>
  <si>
    <t>"M1-9" 1</t>
  </si>
  <si>
    <t>"P1+P2+P3-2" 1</t>
  </si>
  <si>
    <t>"P1+P2+P3-13" 1</t>
  </si>
  <si>
    <t>"P1+P2+P3-16" 2</t>
  </si>
  <si>
    <t>"P1+P2+P3-18-1" 1</t>
  </si>
  <si>
    <t>"P1+P2+P3-18-2" 1</t>
  </si>
  <si>
    <t>"P1+P2+P3-19-2" 2</t>
  </si>
  <si>
    <t>"P1+P2+P3-20-2" 2</t>
  </si>
  <si>
    <t>"P4-6" 1</t>
  </si>
  <si>
    <t>"P4-7" 1</t>
  </si>
  <si>
    <t>"P4-8" 1</t>
  </si>
  <si>
    <t>"P4-9" 1</t>
  </si>
  <si>
    <t>"P4-10" 1</t>
  </si>
  <si>
    <t>"P4-11" 1</t>
  </si>
  <si>
    <t>"P4-12" 1</t>
  </si>
  <si>
    <t>"P4-14" 1</t>
  </si>
  <si>
    <t>404456R01</t>
  </si>
  <si>
    <t>značka velkoplošná lamelová hliníková s fólií</t>
  </si>
  <si>
    <t>-950804999</t>
  </si>
  <si>
    <t>"5K2-1" 2,0*1,5+2,0*0,4</t>
  </si>
  <si>
    <t>"5K3-2" 2,0*1,7+2,0*0,4</t>
  </si>
  <si>
    <t>"5K3-3" 2,0*1,5+2,0*0,4</t>
  </si>
  <si>
    <t>"5K3-6-1" 2,0*1,3+1,8*0,4</t>
  </si>
  <si>
    <t>"5K3-10" 2,5*2,4</t>
  </si>
  <si>
    <t>"5K3-11" 2,5*1,5</t>
  </si>
  <si>
    <t>"5K4-6" 2,0*1,5+2,0*0,4</t>
  </si>
  <si>
    <t>"5K4-11" 3,0*3,2+2,5*0,4</t>
  </si>
  <si>
    <t>"M1-6" 3,0*2,2+2,8*0,4</t>
  </si>
  <si>
    <t>"M1-7" 3,0*4,4+2,8*0,4</t>
  </si>
  <si>
    <t>"M1-9" 2,5*3,2</t>
  </si>
  <si>
    <t>"P1+P2+P3-2" 2,5*1,7+2,0*0,4</t>
  </si>
  <si>
    <t>"P1+P2+P3-13" 3,0*3,7+1,8*0,4</t>
  </si>
  <si>
    <t>"P1+P2+P3-18-1" 2,0*1,5</t>
  </si>
  <si>
    <t>"P1+P2+P3-18-2" 2,0*1,5</t>
  </si>
  <si>
    <t>"P4-6" 2,5*1,7</t>
  </si>
  <si>
    <t>"P4-7" 3,0*4,1</t>
  </si>
  <si>
    <t>"P4-8" 3,0*3,4</t>
  </si>
  <si>
    <t>"P4-11" 3,0*3,2</t>
  </si>
  <si>
    <t>"P4-12" 3,0*4,1</t>
  </si>
  <si>
    <t>404456R02</t>
  </si>
  <si>
    <t>informativní značky směrové IS6e, IS7a 1500x1500mm</t>
  </si>
  <si>
    <t>-779446375</t>
  </si>
  <si>
    <t>"P4-14" 2</t>
  </si>
  <si>
    <t>404456R06</t>
  </si>
  <si>
    <t>informativní značky provozní IP19 1500x1500mm</t>
  </si>
  <si>
    <t>1603921008</t>
  </si>
  <si>
    <t>404456R04</t>
  </si>
  <si>
    <t>informativní značky jiné IJ7 1000x1500mm</t>
  </si>
  <si>
    <t>1729262048</t>
  </si>
  <si>
    <t>914511111</t>
  </si>
  <si>
    <t>Montáž sloupku dopravních značek délky do 3,5 m do betonového základu</t>
  </si>
  <si>
    <t>158562166</t>
  </si>
  <si>
    <t>"5K2-3-2" 2</t>
  </si>
  <si>
    <t>"5K2-3-3" 2</t>
  </si>
  <si>
    <t>"5K2-9" 2</t>
  </si>
  <si>
    <t>"5K4-9-2" 1</t>
  </si>
  <si>
    <t>"P1+P2+P3-12-2" 2</t>
  </si>
  <si>
    <t>"P1+P2+P3-16" 2*2</t>
  </si>
  <si>
    <t>"P1+P2+P3-19-1" 2</t>
  </si>
  <si>
    <t>"P1+P2+P3-19-2" 2*2</t>
  </si>
  <si>
    <t>"P1+P2+P3-20-1" 2</t>
  </si>
  <si>
    <t>"P1+P2+P3-20-2" 2*2</t>
  </si>
  <si>
    <t>"P1+P2+P3-24" 2</t>
  </si>
  <si>
    <t>"P1+P2+P3-25"2</t>
  </si>
  <si>
    <t>"M1-4" 2</t>
  </si>
  <si>
    <t>"P4-4" 2</t>
  </si>
  <si>
    <t>"P4-9" 2</t>
  </si>
  <si>
    <t>"P4-10" 2</t>
  </si>
  <si>
    <t>40445230</t>
  </si>
  <si>
    <t>sloupek pro dopravní značku Zn D 70mm v 3,5m</t>
  </si>
  <si>
    <t>-1518633828</t>
  </si>
  <si>
    <t>40445257</t>
  </si>
  <si>
    <t>svorka upínací na sloupek D 70mm</t>
  </si>
  <si>
    <t>1641287535</t>
  </si>
  <si>
    <t>40445254</t>
  </si>
  <si>
    <t>víčko plastové na sloupek D 70mm</t>
  </si>
  <si>
    <t>-1783218632</t>
  </si>
  <si>
    <t>914511R01</t>
  </si>
  <si>
    <t>Dodávka a montáž sloupku dopravních značek s příhradovou stojkou</t>
  </si>
  <si>
    <t>-1759893492</t>
  </si>
  <si>
    <t>Poznámka k položce:_x000D_
Včetně ukotvení do betonového základu (patních desek, kotevních šroubů) a plastových víček_x000D_
ST - střední nebo těžký typ</t>
  </si>
  <si>
    <t>"5K2-1" 2</t>
  </si>
  <si>
    <t>"5K3-2" 2</t>
  </si>
  <si>
    <t>"5K3-3" 2</t>
  </si>
  <si>
    <t>"5K3-6-1" 2</t>
  </si>
  <si>
    <t>"5K3-10 ST" 2</t>
  </si>
  <si>
    <t>"5K3-11" 2</t>
  </si>
  <si>
    <t>"5K4-6" 2</t>
  </si>
  <si>
    <t>"5K4-11" 2</t>
  </si>
  <si>
    <t>"M1-6 ST" 2</t>
  </si>
  <si>
    <t>"M1-7 ST" 2</t>
  </si>
  <si>
    <t>"M1-9 ST" 2</t>
  </si>
  <si>
    <t>"P1+P2+P3-2" 2</t>
  </si>
  <si>
    <t>"P1+P2+P3-13" 2</t>
  </si>
  <si>
    <t>"P1+P2+P3-18-1" 2</t>
  </si>
  <si>
    <t>"P1+P2+P3-18-2" 2</t>
  </si>
  <si>
    <t>"P4-6" 2</t>
  </si>
  <si>
    <t>"P4-7 ST" 2</t>
  </si>
  <si>
    <t>"P4-8 ST" 2</t>
  </si>
  <si>
    <t>"P4-11 ST" 2</t>
  </si>
  <si>
    <t>"P4-12 ST" 2</t>
  </si>
  <si>
    <t>"P4-14 ST" 2</t>
  </si>
  <si>
    <t>919122111</t>
  </si>
  <si>
    <t>Utěsnění dilatačních spár zálivkou za tepla v cementobetonovém nebo živičném krytu včetně adhezního nátěru s těsnicím profilem pod zálivkou, pro komůrky šířky 10 mm, hloubky 20 mm</t>
  </si>
  <si>
    <t>m</t>
  </si>
  <si>
    <t>-620809406</t>
  </si>
  <si>
    <t>"5K2-2-2" (1,5+0,8)*2</t>
  </si>
  <si>
    <t>"5K2-3-3" (1,5+0,8)*2</t>
  </si>
  <si>
    <t>"5K2-4" (1,5+0,8)*2</t>
  </si>
  <si>
    <t>"5K2-5" (1,5+0,8)*2</t>
  </si>
  <si>
    <t>"5K2-6" 1,0*4</t>
  </si>
  <si>
    <t>"5K3-6-4" (1,5+0,8)*2</t>
  </si>
  <si>
    <t>"5K3-13" 1,0*4</t>
  </si>
  <si>
    <t>"5K4-9-2" 1,0*4</t>
  </si>
  <si>
    <t>"P1+P2+P3-24" (1,5+0,8)*2</t>
  </si>
  <si>
    <t>"P4-10" (1,3+1,7)*2</t>
  </si>
  <si>
    <t>919735111</t>
  </si>
  <si>
    <t>Řezání stávajícího živičného krytu nebo podkladu hloubky do 50 mm</t>
  </si>
  <si>
    <t>-1293761661</t>
  </si>
  <si>
    <t>945412111</t>
  </si>
  <si>
    <t>Teleskopická hydraulická montážní plošina na samohybném podvozku, s otočným košem výšky zdvihu do 8 m</t>
  </si>
  <si>
    <t>den</t>
  </si>
  <si>
    <t>-464542772</t>
  </si>
  <si>
    <t>"Montáž a demontáž velkoplošných značek"</t>
  </si>
  <si>
    <t>961044111</t>
  </si>
  <si>
    <t>Bourání základů z betonu prostého</t>
  </si>
  <si>
    <t>1967077534</t>
  </si>
  <si>
    <t>"P4-4" 0,5*0,9*1,0*2</t>
  </si>
  <si>
    <t>966006132</t>
  </si>
  <si>
    <t>Odstranění dopravních nebo orientačních značek se sloupkem s uložením hmot na vzdálenost do 20 m nebo s naložením na dopravní prostředek, se zásypem jam a jeho zhutněním s betonovou patkou</t>
  </si>
  <si>
    <t>-1800891401</t>
  </si>
  <si>
    <t>"5K4-9-1" 1</t>
  </si>
  <si>
    <t>"5K3-10" 2</t>
  </si>
  <si>
    <t>"M1-6" 2</t>
  </si>
  <si>
    <t>"M1-7" 2</t>
  </si>
  <si>
    <t>"M1-9" 2</t>
  </si>
  <si>
    <t>"P4-7" 2</t>
  </si>
  <si>
    <t>"P4-8" 2</t>
  </si>
  <si>
    <t>"P4-11" 2</t>
  </si>
  <si>
    <t>"P4-12" 2</t>
  </si>
  <si>
    <t>37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</si>
  <si>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</si>
  <si>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</si>
  <si>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584748679</t>
  </si>
  <si>
    <t>"5K2-2-1" 1</t>
  </si>
  <si>
    <t>"5K2-3-1" 1</t>
  </si>
  <si>
    <t>"5K2-4" 1</t>
  </si>
  <si>
    <t>"5K3-9" 2</t>
  </si>
  <si>
    <t>"5K4-4" 2</t>
  </si>
  <si>
    <t>"5K4-8" 2</t>
  </si>
  <si>
    <t>"P1+P2+P3-12-1" 4</t>
  </si>
  <si>
    <t>"P1+P2+P3-23" 4</t>
  </si>
  <si>
    <t>38</t>
  </si>
  <si>
    <t>966006R01</t>
  </si>
  <si>
    <t>Odstranění (demontáž) svislých dopravních značek velkoplošných lamelových s odklizením materiálu na skládku na vzdálenost do 20 m nebo s naložením na dopravní prostředek ze sloupů, sloupků nebo konzol</t>
  </si>
  <si>
    <t>-1418245779</t>
  </si>
  <si>
    <t>Poznámka k položce:_x000D_
Včetně dopravy materiálu</t>
  </si>
  <si>
    <t>"5K2-1" 2,0*1,5</t>
  </si>
  <si>
    <t>"5K3-2" 2,0*2,2</t>
  </si>
  <si>
    <t>"5K3-3" 2,0*1,9</t>
  </si>
  <si>
    <t>"5K3-6-1" 2,0*1,7</t>
  </si>
  <si>
    <t>"5K4-6" 2,0*1,9</t>
  </si>
  <si>
    <t>"M1-6" 3,0*2,6</t>
  </si>
  <si>
    <t>"M1-7" 3,0*5,0</t>
  </si>
  <si>
    <t>"P1+P2+P3-2" 2,5*2,0</t>
  </si>
  <si>
    <t>"P1+P2+P3-13" 3,0*4,1</t>
  </si>
  <si>
    <t>"P4-9" 1,5*1,5</t>
  </si>
  <si>
    <t>"P4-10" 1,5*1,5</t>
  </si>
  <si>
    <t>"P4-14" 1,5*3,0</t>
  </si>
  <si>
    <t>39</t>
  </si>
  <si>
    <t>966006R02</t>
  </si>
  <si>
    <t>Odstranění příhradového sloupku</t>
  </si>
  <si>
    <t>41084928</t>
  </si>
  <si>
    <t>997</t>
  </si>
  <si>
    <t>Přesun sutě</t>
  </si>
  <si>
    <t>40</t>
  </si>
  <si>
    <t>997221551</t>
  </si>
  <si>
    <t>Vodorovná doprava suti bez naložení, ale se složením a s hrubým urovnáním ze sypkých materiálů, na vzdálenost do 1 km</t>
  </si>
  <si>
    <t>-1572313430</t>
  </si>
  <si>
    <t>41</t>
  </si>
  <si>
    <t>997221559</t>
  </si>
  <si>
    <t>Vodorovná doprava suti bez naložení, ale se složením a s hrubým urovnáním Příplatek k ceně za každý další i započatý 1 km přes 1 km</t>
  </si>
  <si>
    <t>2141921373</t>
  </si>
  <si>
    <t>Poznámka k položce:_x000D_
Vzdálenost dopravy: 20 km</t>
  </si>
  <si>
    <t>71,784*19 'Přepočtené koeficientem množství</t>
  </si>
  <si>
    <t>42</t>
  </si>
  <si>
    <t>997221615</t>
  </si>
  <si>
    <t>Poplatek za uložení stavebního odpadu na skládce (skládkovné) z prostého betonu zatříděného do Katalogu odpadů pod kódem 17 01 01</t>
  </si>
  <si>
    <t>228387191</t>
  </si>
  <si>
    <t>43</t>
  </si>
  <si>
    <t>997221645</t>
  </si>
  <si>
    <t>Poplatek za uložení stavebního odpadu na skládce (skládkovné) asfaltového bez obsahu dehtu zatříděného do Katalogu odpadů pod kódem 17 03 02</t>
  </si>
  <si>
    <t>-1267691509</t>
  </si>
  <si>
    <t>998</t>
  </si>
  <si>
    <t>Přesun hmot</t>
  </si>
  <si>
    <t>44</t>
  </si>
  <si>
    <t>998225111</t>
  </si>
  <si>
    <t>Přesun hmot pro komunikace s krytem z kameniva, monolitickým betonovým nebo živičným dopravní vzdálenost do 200 m jakékoliv délky objektu</t>
  </si>
  <si>
    <t>-390423853</t>
  </si>
  <si>
    <t>S_zn</t>
  </si>
  <si>
    <t>Plocha značek</t>
  </si>
  <si>
    <t>25,263</t>
  </si>
  <si>
    <t>02 - 5K3-1</t>
  </si>
  <si>
    <t>PSV - Práce a dodávky PSV</t>
  </si>
  <si>
    <t xml:space="preserve">    767 - Konstrukce zámečnické</t>
  </si>
  <si>
    <t xml:space="preserve">    789 - Povrchové úpravy ocelových konstrukcí a technologických zařízení</t>
  </si>
  <si>
    <t>914211112</t>
  </si>
  <si>
    <t>Montáž svislé dopravní značky velkoplošné velikosti do 12 m2</t>
  </si>
  <si>
    <t>-2136173178</t>
  </si>
  <si>
    <t>1305188322</t>
  </si>
  <si>
    <t>11,0*2,15+2,5*0,645</t>
  </si>
  <si>
    <t>-777275311</t>
  </si>
  <si>
    <t>Odstranění (demontáž) svislých dopravních značek velkoplošných s odklizením materiálu na skládku na vzdálenost do 20 m nebo s naložením na dopravní prostředek ze sloupů, sloupků nebo konzol</t>
  </si>
  <si>
    <t>-995509611</t>
  </si>
  <si>
    <t>Poznámka k položce:_x000D_
Odstranění značek včetně odvozu a likvidace odpadu</t>
  </si>
  <si>
    <t>"Stávající značení" S_zn</t>
  </si>
  <si>
    <t>-1230292378</t>
  </si>
  <si>
    <t>2033664173</t>
  </si>
  <si>
    <t>0,42*10 'Přepočtené koeficientem množství</t>
  </si>
  <si>
    <t>998229111</t>
  </si>
  <si>
    <t>Přesun hmot ruční pro pozemní komunikace s naložením a složením na vzdálenost do 50 m, s krytem z kameniva, monolitickým betonovým nebo živičným</t>
  </si>
  <si>
    <t>151617816</t>
  </si>
  <si>
    <t>PSV</t>
  </si>
  <si>
    <t>Práce a dodávky PSV</t>
  </si>
  <si>
    <t>767</t>
  </si>
  <si>
    <t>Konstrukce zámečnické</t>
  </si>
  <si>
    <t>767995114</t>
  </si>
  <si>
    <t>Montáž ostatních atypických zámečnických konstrukcí hmotnosti přes 20 do 50 kg</t>
  </si>
  <si>
    <t>kg</t>
  </si>
  <si>
    <t>-1430370125</t>
  </si>
  <si>
    <t>"Roznášecí nosníky" 525,0</t>
  </si>
  <si>
    <t>130107R01</t>
  </si>
  <si>
    <t>roznášecí nosníky - materiál a výroba</t>
  </si>
  <si>
    <t>1304425905</t>
  </si>
  <si>
    <t>Poznámka k položce:_x000D_
Včetně spojovacího materiálu a kotvení (třmenů) apod.</t>
  </si>
  <si>
    <t>525*0,001 'Přepočtené koeficientem množství</t>
  </si>
  <si>
    <t>767996801</t>
  </si>
  <si>
    <t>Demontáž ostatních zámečnických konstrukcí o hmotnosti jednotlivých dílů rozebráním do 50 kg</t>
  </si>
  <si>
    <t>-183873704</t>
  </si>
  <si>
    <t>"Roznášecí nosníky - stávající" 420,0</t>
  </si>
  <si>
    <t>767996R01</t>
  </si>
  <si>
    <t>Výkup kovového odpadu</t>
  </si>
  <si>
    <t>-1214650439</t>
  </si>
  <si>
    <t>Poznámka k položce:_x000D_
Roznášecí nosníky, stávající portál (pokud se mění), kotvení</t>
  </si>
  <si>
    <t>0,42*1000 'Přepočtené koeficientem množství</t>
  </si>
  <si>
    <t>998767101</t>
  </si>
  <si>
    <t>Přesun hmot pro zámečnické konstrukce stanovený z hmotnosti přesunovaného materiálu vodorovná dopravní vzdálenost do 50 m v objektech výšky do 6 m</t>
  </si>
  <si>
    <t>-53869918</t>
  </si>
  <si>
    <t>789</t>
  </si>
  <si>
    <t>Povrchové úpravy ocelových konstrukcí a technologických zařízení</t>
  </si>
  <si>
    <t>789325R01</t>
  </si>
  <si>
    <t>Protikorozní ochrana ocelových konstrukcí s povlakovým nástřikem metalizací a polyuretanový nátěr</t>
  </si>
  <si>
    <t>955617049</t>
  </si>
  <si>
    <t>Poznámka k položce:_x000D_
Položky nátěrů zahrnují kompletní povlaky (i různobarevné), včetně úpravy podkladu (odmaštění, odrezivění, odstranění starých nátěrů a nečistot) a jeho vyspravení, provedení nátěru předepsaným postupem a splnění všech požadavků daných technologickým předpisem.</t>
  </si>
  <si>
    <t>"Plocha portálu a nosníků" 17,4</t>
  </si>
  <si>
    <t>21,653</t>
  </si>
  <si>
    <t>03 - 5K3-5</t>
  </si>
  <si>
    <t>8,0*1,9+3,0*1,9+1,75*0,43</t>
  </si>
  <si>
    <t>104111093</t>
  </si>
  <si>
    <t>55416450</t>
  </si>
  <si>
    <t>0,445*10 'Přepočtené koeficientem množství</t>
  </si>
  <si>
    <t>"Roznášecí nosníky" 555,0</t>
  </si>
  <si>
    <t>555*0,001 'Přepočtené koeficientem množství</t>
  </si>
  <si>
    <t>"Roznášecí nosníky - stávající" 445,0</t>
  </si>
  <si>
    <t>0,445*1000 'Přepočtené koeficientem množství</t>
  </si>
  <si>
    <t>"Plocha portálu a nosníků" 18,38</t>
  </si>
  <si>
    <t>8,71</t>
  </si>
  <si>
    <t>04 - 5K3-7</t>
  </si>
  <si>
    <t>3,5*1,5+2,0*1,3+2,0*0,43</t>
  </si>
  <si>
    <t>-1471839443</t>
  </si>
  <si>
    <t>0,22*10 'Přepočtené koeficientem množství</t>
  </si>
  <si>
    <t>"Roznášecí nosníky" 275,0</t>
  </si>
  <si>
    <t>275*0,001 'Přepočtené koeficientem množství</t>
  </si>
  <si>
    <t>"Roznášecí nosníky - stávající" 220,0</t>
  </si>
  <si>
    <t>0,22*1000 'Přepočtené koeficientem množství</t>
  </si>
  <si>
    <t>"Plocha portálu a nosníků" 8,93</t>
  </si>
  <si>
    <t>05 - 5K4-2</t>
  </si>
  <si>
    <t>3,0*2,4+3,0*0,6</t>
  </si>
  <si>
    <t>1146907039</t>
  </si>
  <si>
    <t>0,165*10 'Přepočtené koeficientem množství</t>
  </si>
  <si>
    <t>"Roznášecí nosníky" 205,0</t>
  </si>
  <si>
    <t>205*0,001 'Přepočtené koeficientem množství</t>
  </si>
  <si>
    <t>"Roznášecí nosníky - stávající" 165,0</t>
  </si>
  <si>
    <t>0,165*1000 'Přepočtené koeficientem množství</t>
  </si>
  <si>
    <t>"Plocha portálu a nosníků" 6,96</t>
  </si>
  <si>
    <t>9,6</t>
  </si>
  <si>
    <t>06 - 5K4-3</t>
  </si>
  <si>
    <t>3,0*2,6+3,0*0,6</t>
  </si>
  <si>
    <t>-1467751979</t>
  </si>
  <si>
    <t>20,525</t>
  </si>
  <si>
    <t>07 - 5K4-5</t>
  </si>
  <si>
    <t>8,0*1,9+2,5*1,7+2,5*0,43</t>
  </si>
  <si>
    <t>869695019</t>
  </si>
  <si>
    <t>0,44*10 'Přepočtené koeficientem množství</t>
  </si>
  <si>
    <t>"Roznášecí nosníky" 550,0</t>
  </si>
  <si>
    <t>550*0,001 'Přepočtené koeficientem množství</t>
  </si>
  <si>
    <t>"Roznášecí nosníky - stávající" 440,0</t>
  </si>
  <si>
    <t>0,44*1000 'Přepočtené koeficientem množství</t>
  </si>
  <si>
    <t>"Plocha portálu a nosníků" 18,03</t>
  </si>
  <si>
    <t>5,7</t>
  </si>
  <si>
    <t>08 - 5K4-10</t>
  </si>
  <si>
    <t>3,0*1,9</t>
  </si>
  <si>
    <t>2126520938</t>
  </si>
  <si>
    <t>0,125*10 'Přepočtené koeficientem množství</t>
  </si>
  <si>
    <t>"Roznášecí nosníky" 155,0</t>
  </si>
  <si>
    <t>155*0,001 'Přepočtené koeficientem množství</t>
  </si>
  <si>
    <t>"Roznášecí nosníky - stávající" 125,0</t>
  </si>
  <si>
    <t>0,125*1000 'Přepočtené koeficientem množství</t>
  </si>
  <si>
    <t>"Plocha portálu a nosníků" 5,09</t>
  </si>
  <si>
    <t>23,858</t>
  </si>
  <si>
    <t>09 - M1-1-1</t>
  </si>
  <si>
    <t>4,0*5,4+3,5*0,645</t>
  </si>
  <si>
    <t>-956745433</t>
  </si>
  <si>
    <t>"Plocha portálu a nosníků" 18,52</t>
  </si>
  <si>
    <t>V_pb</t>
  </si>
  <si>
    <t>Objem podkladního betonu</t>
  </si>
  <si>
    <t>1,32</t>
  </si>
  <si>
    <t>V_zp</t>
  </si>
  <si>
    <t>Objem základových patek</t>
  </si>
  <si>
    <t>18,84</t>
  </si>
  <si>
    <t>V_zas</t>
  </si>
  <si>
    <t>Objem zásypů</t>
  </si>
  <si>
    <t>36,514</t>
  </si>
  <si>
    <t>V_vyk</t>
  </si>
  <si>
    <t>Objem výkopů</t>
  </si>
  <si>
    <t>54,79</t>
  </si>
  <si>
    <t>V_sz</t>
  </si>
  <si>
    <t>Objem stávajících základů</t>
  </si>
  <si>
    <t>L_sv</t>
  </si>
  <si>
    <t>Délka demontovaných svodidel</t>
  </si>
  <si>
    <t>72</t>
  </si>
  <si>
    <t>S_ov</t>
  </si>
  <si>
    <t>Plocha obrusné vrstvy</t>
  </si>
  <si>
    <t>85,5</t>
  </si>
  <si>
    <t>10 - M1-1-2</t>
  </si>
  <si>
    <t>L_ov</t>
  </si>
  <si>
    <t>Obvod obrusné vrstvy</t>
  </si>
  <si>
    <t>46,5</t>
  </si>
  <si>
    <t>L_pv</t>
  </si>
  <si>
    <t>Délka podkladu</t>
  </si>
  <si>
    <t>28,5</t>
  </si>
  <si>
    <t>S_pv</t>
  </si>
  <si>
    <t>Plocha podkladu</t>
  </si>
  <si>
    <t>44,193</t>
  </si>
  <si>
    <t>M - Práce a dodávky M</t>
  </si>
  <si>
    <t xml:space="preserve">    22-M - Montáže technologických zařízení pro dopravní stavby</t>
  </si>
  <si>
    <t>113107123</t>
  </si>
  <si>
    <t>Odstranění podkladů nebo krytů ručně s přemístěním hmot na skládku na vzdálenost do 3 m nebo s naložením na dopravní prostředek z kameniva hrubého drceného, o tl. vrstvy přes 200 do 300 mm</t>
  </si>
  <si>
    <t>-1651205635</t>
  </si>
  <si>
    <t>"Podkladní vrstvy" S_pv</t>
  </si>
  <si>
    <t>113107131</t>
  </si>
  <si>
    <t>Odstranění podkladů nebo krytů ručně s přemístěním hmot na skládku na vzdálenost do 3 m nebo s naložením na dopravní prostředek z betonu prostého, o tl. vrstvy přes 100 do 150 mm</t>
  </si>
  <si>
    <t>-1862073084</t>
  </si>
  <si>
    <t>-1349696163</t>
  </si>
  <si>
    <t>113107142</t>
  </si>
  <si>
    <t>Odstranění podkladů nebo krytů ručně s přemístěním hmot na skládku na vzdálenost do 3 m nebo s naložením na dopravní prostředek živičných, o tl. vrstvy přes 50 do 100 mm</t>
  </si>
  <si>
    <t>-756633889</t>
  </si>
  <si>
    <t>113154122</t>
  </si>
  <si>
    <t>Frézování živičného podkladu nebo krytu s naložením na dopravní prostředek plochy do 500 m2 bez překážek v trase pruhu šířky přes 0,5 m do 1 m, tloušťky vrstvy 40 mm</t>
  </si>
  <si>
    <t>1557779681</t>
  </si>
  <si>
    <t>"Bourání a opravy asfaltu - jednotlivé výměry"</t>
  </si>
  <si>
    <t>"Opravovaná plocha obrusné vrstvy" 28,5*3</t>
  </si>
  <si>
    <t>"Obvod oprav obrusné vrstvy" 15,5+15,5+15,5</t>
  </si>
  <si>
    <t>"Opravovaná plocha podkladů" L_pv*1,0</t>
  </si>
  <si>
    <t>"Obvod oprav podkladů" 9,5+9,5+9,5</t>
  </si>
  <si>
    <t>"Frézování" S_ov</t>
  </si>
  <si>
    <t>121112003</t>
  </si>
  <si>
    <t>Sejmutí ornice ručně při souvislé ploše, tl. vrstvy do 200 mm</t>
  </si>
  <si>
    <t>-757185139</t>
  </si>
  <si>
    <t>(L_pv+9,0)*5,0</t>
  </si>
  <si>
    <t>-1672572514</t>
  </si>
  <si>
    <t>16,1*(2,0+1,9)</t>
  </si>
  <si>
    <t>"Odečet stávajícího základu" -V_sz</t>
  </si>
  <si>
    <t>139911123</t>
  </si>
  <si>
    <t>Bourání konstrukcí v hloubených vykopávkách ručně s přemístěním suti na hromady na vzdálenost do 20 m nebo s naložením na dopravní prostředek z betonu železového nebo předpjatého</t>
  </si>
  <si>
    <t>1110984784</t>
  </si>
  <si>
    <t>"Stávající základy (odhad)" 4,0*1,0*1,0*2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</si>
  <si>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</si>
  <si>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</si>
  <si>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173690284</t>
  </si>
  <si>
    <t>V_vyk-V_zas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</si>
  <si>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</si>
  <si>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</si>
  <si>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-224466368</t>
  </si>
  <si>
    <t>18,276*10 'Přepočtené koeficientem množství</t>
  </si>
  <si>
    <t>171201221</t>
  </si>
  <si>
    <t>Poplatek za uložení stavebního odpadu na skládce (skládkovné) zeminy a kamení zatříděného do Katalogu odpadů pod kódem 17 05 04</t>
  </si>
  <si>
    <t>783392329</t>
  </si>
  <si>
    <t>18,276*1,8 'Přepočtené koeficientem množství</t>
  </si>
  <si>
    <t>171251201</t>
  </si>
  <si>
    <t>Uložení sypaniny na skládky nebo meziskládky bez hutnění s upravením uložené sypaniny do předepsaného tvaru</t>
  </si>
  <si>
    <t>454433267</t>
  </si>
  <si>
    <t>925008972</t>
  </si>
  <si>
    <t>"Objem výkopů" V_vyk</t>
  </si>
  <si>
    <t>"Odečet základů" -(V_pb+V_zp*0,9)</t>
  </si>
  <si>
    <t>181311103</t>
  </si>
  <si>
    <t>Rozprostření a urovnání ornice v rovině nebo ve svahu sklonu do 1:5 ručně při souvislé ploše, tl. vrstvy do 200 mm</t>
  </si>
  <si>
    <t>1632588935</t>
  </si>
  <si>
    <t>181411142</t>
  </si>
  <si>
    <t>Založení trávníku na půdě předem připravené plochy do 1000 m2 výsevem včetně utažení parterového na svahu přes 1:5 do 1:2</t>
  </si>
  <si>
    <t>-1872063455</t>
  </si>
  <si>
    <t>00572474</t>
  </si>
  <si>
    <t>osivo směs travní krajinná-svahová</t>
  </si>
  <si>
    <t>580265884</t>
  </si>
  <si>
    <t>187,5*0,02 'Přepočtené koeficientem množství</t>
  </si>
  <si>
    <t>273313511</t>
  </si>
  <si>
    <t>Základy z betonu prostého desky z betonu kamenem neprokládaného tř. C 12/15</t>
  </si>
  <si>
    <t>1006783662</t>
  </si>
  <si>
    <t>"Podkladní beton" 6,6*0,1*2</t>
  </si>
  <si>
    <t>275322611</t>
  </si>
  <si>
    <t>Základy z betonu železového (bez výztuže) patky z betonu se zvýšenými nároky na prostředí tř. C 30/37</t>
  </si>
  <si>
    <t>-2027950697</t>
  </si>
  <si>
    <t>"Stupňovité patky"</t>
  </si>
  <si>
    <t>1,2*5,5*1,2*2</t>
  </si>
  <si>
    <t>0,8*2,5*0,75*2</t>
  </si>
  <si>
    <t>-767256819</t>
  </si>
  <si>
    <t>(1,2+5,5)*1,2*2*2</t>
  </si>
  <si>
    <t>(0,8+2,5)*0,75*2*2</t>
  </si>
  <si>
    <t>-271206825</t>
  </si>
  <si>
    <t>275361821</t>
  </si>
  <si>
    <t>Výztuž základů patek z betonářské oceli 10 505 (R)</t>
  </si>
  <si>
    <t>1653449396</t>
  </si>
  <si>
    <t>"Vyztužení: 45 kg/m3" V_zp*45*0,001</t>
  </si>
  <si>
    <t>1402876484</t>
  </si>
  <si>
    <t>"Vyztužení: 40 kg/m3" V_zp*40*0,001</t>
  </si>
  <si>
    <t>564861113</t>
  </si>
  <si>
    <t>Podklad ze štěrkodrti ŠD s rozprostřením a zhutněním, po zhutnění tl. 220 mm</t>
  </si>
  <si>
    <t>-1619218939</t>
  </si>
  <si>
    <t>565135101</t>
  </si>
  <si>
    <t>Asfaltový beton vrstva podkladní ACP 16 (obalované kamenivo střednězrnné - OKS) s rozprostřením a zhutněním v pruhu šířky do 1,5 m, po zhutnění tl. 50 mm</t>
  </si>
  <si>
    <t>1688270725</t>
  </si>
  <si>
    <t>567122112</t>
  </si>
  <si>
    <t>Podklad ze směsi stmelené cementem SC bez dilatačních spár, s rozprostřením a zhutněním SC C 8/10 (KSC I), po zhutnění tl. 130 mm</t>
  </si>
  <si>
    <t>1391654754</t>
  </si>
  <si>
    <t>573211107</t>
  </si>
  <si>
    <t>Postřik spojovací PS bez posypu kamenivem z asfaltu silničního, v množství 0,30 kg/m2</t>
  </si>
  <si>
    <t>-1182828472</t>
  </si>
  <si>
    <t>573231106</t>
  </si>
  <si>
    <t>Postřik spojovací PS bez posypu kamenivem ze silniční emulze, v množství 0,30 kg/m2</t>
  </si>
  <si>
    <t>-19995614</t>
  </si>
  <si>
    <t>577134131</t>
  </si>
  <si>
    <t>Asfaltový beton vrstva obrusná ACO 11 (ABS) s rozprostřením a se zhutněním z modifikovaného asfaltu v pruhu šířky přes do 1,5 do 3 m, po zhutnění tl. 40 mm</t>
  </si>
  <si>
    <t>-1236508164</t>
  </si>
  <si>
    <t>577155032</t>
  </si>
  <si>
    <t>Asfaltový beton vrstva ložní ACL 16 (ABH) s rozprostřením a zhutněním z modifikovaného asfaltu v pruhu šířky do 1,5 m, po zhutnění tl. 60 mm</t>
  </si>
  <si>
    <t>-959443872</t>
  </si>
  <si>
    <t>426241R01</t>
  </si>
  <si>
    <t>Dodávka a montáž portálu délky do 18 m s jedním nosníkem, do 50 m2 dopravního značení, bez obslužné lávky a elektrického vybavení</t>
  </si>
  <si>
    <t>-1000212626</t>
  </si>
  <si>
    <t>Poznámka k položce:_x000D_
položka portály (P) a poloportály (PP) dopravních značek (DZ) zahrnuje i kotvení, roznášecí nosníky pro DZ nebo úchyty pro proměnné dopravní značky (PDZ) a zařízení pro provozní informace (ZPI), nosné konstrukce pro vnější osvětlení značek, případná kontrolní zařízení (lávky, žebříky), případnou úpravu pro elektrické vybavení. Nezahrnuje vlastní dopravní značky a zařízení pro provozní informace (uvedou se v položkách 914, 951 a 952), předepsanou povrchovou úpravu kovové konstrukce (uvede se v položce 7831), rozváděče, osvětlení a další elektrické vybavení (uvede se položkami SD 74 a SD 75), zemní práce a základové konstrukce (uvedou se položkami SSD 1 a SD 27), pokud zadávací dokumentace nestanoví jinak.</t>
  </si>
  <si>
    <t>426243R01</t>
  </si>
  <si>
    <t>Demontáž portálu délky do 18 m s jedním nosníkem, do 50 m2 dopravního značení, bez obslužné lávky a elektrického vybavení</t>
  </si>
  <si>
    <t>-58441438</t>
  </si>
  <si>
    <t>911331141</t>
  </si>
  <si>
    <t>Silniční svodidlo s osazením sloupků zaberaněním ocelové úroveň zádržnosti H2 vzdálenosti sloupků do 2 m jednostranné</t>
  </si>
  <si>
    <t>-594042046</t>
  </si>
  <si>
    <t>Poznámka k položce:_x000D_
Budou použitá stávající svodidla - bez dodávky nových</t>
  </si>
  <si>
    <t>"Demontáž a zpětná montáž svodidel" L_sv</t>
  </si>
  <si>
    <t>914111122</t>
  </si>
  <si>
    <t>Montáž svislé dopravní značky základní velikosti do 2 m2 páskováním na sloupy</t>
  </si>
  <si>
    <t>740428226</t>
  </si>
  <si>
    <t>informativní značky IZ8a</t>
  </si>
  <si>
    <t>-1798440679</t>
  </si>
  <si>
    <t>5,0*3,2+4,5*3,2+3,0*3,2+3,5*0,645+3,0*0,645</t>
  </si>
  <si>
    <t>915121111</t>
  </si>
  <si>
    <t>Vodorovné dopravní značení stříkané barvou vodící čára bílá šířky 250 mm souvislá základní</t>
  </si>
  <si>
    <t>1308478660</t>
  </si>
  <si>
    <t>L_pv*2</t>
  </si>
  <si>
    <t>915211111</t>
  </si>
  <si>
    <t>Vodorovné dopravní značení stříkaným plastem dělící čára šířky 125 mm souvislá bílá základní</t>
  </si>
  <si>
    <t>-158932155</t>
  </si>
  <si>
    <t>915611111</t>
  </si>
  <si>
    <t>Předznačení pro vodorovné značení stříkané barvou nebo prováděné z nátěrových hmot liniové dělicí čáry, vodicí proužky</t>
  </si>
  <si>
    <t>-1304279462</t>
  </si>
  <si>
    <t>919112222</t>
  </si>
  <si>
    <t>Řezání dilatačních spár v živičném krytu vytvoření komůrky pro těsnící zálivku šířky 15 mm, hloubky 25 mm</t>
  </si>
  <si>
    <t>893928884</t>
  </si>
  <si>
    <t>"Obrusná vrstva" L_ov</t>
  </si>
  <si>
    <t>919122121</t>
  </si>
  <si>
    <t>Utěsnění dilatačních spár zálivkou za tepla v cementobetonovém nebo živičném krytu včetně adhezního nátěru s těsnicím profilem pod zálivkou, pro komůrky šířky 15 mm, hloubky 25 mm</t>
  </si>
  <si>
    <t>1257070835</t>
  </si>
  <si>
    <t>1143459460</t>
  </si>
  <si>
    <t>"Podkladní vrstva" L_pv+1,0*6</t>
  </si>
  <si>
    <t>919735112</t>
  </si>
  <si>
    <t>Řezání stávajícího živičného krytu nebo podkladu hloubky přes 50 do 100 mm</t>
  </si>
  <si>
    <t>697765452</t>
  </si>
  <si>
    <t>919735123</t>
  </si>
  <si>
    <t>Řezání stávajícího betonového krytu nebo podkladu hloubky přes 100 do 150 mm</t>
  </si>
  <si>
    <t>1862747465</t>
  </si>
  <si>
    <t>45</t>
  </si>
  <si>
    <t>-1162460500</t>
  </si>
  <si>
    <t>46</t>
  </si>
  <si>
    <t>966005311</t>
  </si>
  <si>
    <t>Rozebrání a odstranění silničního zábradlí a ocelových svodidel s přemístěním hmot na skládku na vzdálenost do 10 m nebo s naložením na dopravní prostředek, se zásypem jam po odstraněných sloupcích a s jeho zhutněním svodidla včetně sloupků, s jednou pásnicí silničního</t>
  </si>
  <si>
    <t>-58511314</t>
  </si>
  <si>
    <t>Poznámka k položce:_x000D_
Množství suti redukováno - svodidla budou zpětně osazena</t>
  </si>
  <si>
    <t>"Demontáž a zpětná montáž svodidel" 24,0+24,0+24,0</t>
  </si>
  <si>
    <t>47</t>
  </si>
  <si>
    <t>1717204729</t>
  </si>
  <si>
    <t>48</t>
  </si>
  <si>
    <t>1941007432</t>
  </si>
  <si>
    <t>49</t>
  </si>
  <si>
    <t>50</t>
  </si>
  <si>
    <t>63,3*10 'Přepočtené koeficientem množství</t>
  </si>
  <si>
    <t>51</t>
  </si>
  <si>
    <t>-1016729954</t>
  </si>
  <si>
    <t>52</t>
  </si>
  <si>
    <t>997221625</t>
  </si>
  <si>
    <t>Poplatek za uložení stavebního odpadu na skládce (skládkovné) z armovaného betonu zatříděného do Katalogu odpadů pod kódem 17 01 01</t>
  </si>
  <si>
    <t>697045348</t>
  </si>
  <si>
    <t>53</t>
  </si>
  <si>
    <t>798861926</t>
  </si>
  <si>
    <t>54</t>
  </si>
  <si>
    <t>997221655</t>
  </si>
  <si>
    <t>1499893032</t>
  </si>
  <si>
    <t>55</t>
  </si>
  <si>
    <t>-1406793683</t>
  </si>
  <si>
    <t>56</t>
  </si>
  <si>
    <t>"Roznášecí nosníky" 937,0</t>
  </si>
  <si>
    <t>57</t>
  </si>
  <si>
    <t>937*0,001 'Přepočtené koeficientem množství</t>
  </si>
  <si>
    <t>58</t>
  </si>
  <si>
    <t>"Roznášecí nosníky - stávající" 750,0</t>
  </si>
  <si>
    <t>59</t>
  </si>
  <si>
    <t>4,5*1000 'Přepočtené koeficientem množství</t>
  </si>
  <si>
    <t>60</t>
  </si>
  <si>
    <t>61</t>
  </si>
  <si>
    <t>"Plocha portálu a nosníků" 108,36</t>
  </si>
  <si>
    <t>Práce a dodávky M</t>
  </si>
  <si>
    <t>22-M</t>
  </si>
  <si>
    <t>Montáže technologických zařízení pro dopravní stavby</t>
  </si>
  <si>
    <t>62</t>
  </si>
  <si>
    <t>220060423</t>
  </si>
  <si>
    <t>Položení ochranné trubky do kabelového lože průměru 110 mm</t>
  </si>
  <si>
    <t>64</t>
  </si>
  <si>
    <t>2081704571</t>
  </si>
  <si>
    <t>L_sv*0,75</t>
  </si>
  <si>
    <t>63</t>
  </si>
  <si>
    <t>345713R01</t>
  </si>
  <si>
    <t>dělená chránička D 97/110mm, HDPE</t>
  </si>
  <si>
    <t>128</t>
  </si>
  <si>
    <t>-444502639</t>
  </si>
  <si>
    <t>220182002</t>
  </si>
  <si>
    <t>Zatažení trubek do chráničky 110 mm ochranné z HDPE</t>
  </si>
  <si>
    <t>-489386970</t>
  </si>
  <si>
    <t>65</t>
  </si>
  <si>
    <t>220731R01</t>
  </si>
  <si>
    <t>Demontáž a montáž dopravních telematických systémů</t>
  </si>
  <si>
    <t>kpl</t>
  </si>
  <si>
    <t>147677279</t>
  </si>
  <si>
    <t>Poznámka k položce:_x000D_
Přesun kamer, radarů a ostatního vybavení na nový portál</t>
  </si>
  <si>
    <t>0,88</t>
  </si>
  <si>
    <t>15,825</t>
  </si>
  <si>
    <t>14,637</t>
  </si>
  <si>
    <t>29,76</t>
  </si>
  <si>
    <t>11 - M1-2</t>
  </si>
  <si>
    <t>15,1</t>
  </si>
  <si>
    <t>7,8</t>
  </si>
  <si>
    <t>10,935</t>
  </si>
  <si>
    <t>"Opravovaná plocha obrusné vrstvy" 28,0</t>
  </si>
  <si>
    <t>"Obvod oprav obrusné vrstvy" 15,1</t>
  </si>
  <si>
    <t>"Obvod oprav podkladů" 7,8</t>
  </si>
  <si>
    <t>L_pv*5,0</t>
  </si>
  <si>
    <t>17,4*2,4</t>
  </si>
  <si>
    <t>"Stávající základy (odhad)" 4,0*3,0*1,0</t>
  </si>
  <si>
    <t>15,123*10 'Přepočtené koeficientem množství</t>
  </si>
  <si>
    <t>15,123*1,8 'Přepočtené koeficientem množství</t>
  </si>
  <si>
    <t>39*0,02 'Přepočtené koeficientem množství</t>
  </si>
  <si>
    <t>"Podkladní beton" 8,8*0,1</t>
  </si>
  <si>
    <t>2,5*3,5*1,5</t>
  </si>
  <si>
    <t>1,5*2,0*0,9</t>
  </si>
  <si>
    <t>(2,5+3,5)*1,5*2</t>
  </si>
  <si>
    <t>(1,5+2,0)*0,9*2</t>
  </si>
  <si>
    <t>426941R01</t>
  </si>
  <si>
    <t>Dodávka a montáž poloportálu jednoduchého, do 25 m2 dopravního značení, bez obslužné lávky a elektrického vybavení</t>
  </si>
  <si>
    <t>426943R01</t>
  </si>
  <si>
    <t>Demontáž poloportálu jednoduchého, do 50 m2 dopravního značení, bez obslužné lávky a elektrického vybavení</t>
  </si>
  <si>
    <t>3,0*3,0+3,0*0,645</t>
  </si>
  <si>
    <t>"Podkladní vrstva" L_pv+1,0*2</t>
  </si>
  <si>
    <t>79849950</t>
  </si>
  <si>
    <t>"Demontáž a zpětná montáž svodidel" 24,0</t>
  </si>
  <si>
    <t>43,751*10 'Přepočtené koeficientem množství</t>
  </si>
  <si>
    <t>"Roznášecí nosníky" 235,0</t>
  </si>
  <si>
    <t>235*0,001 'Přepočtené koeficientem množství</t>
  </si>
  <si>
    <t>"Roznášecí nosníky - stávající" 190,0</t>
  </si>
  <si>
    <t>3,64*1000 'Přepočtené koeficientem množství</t>
  </si>
  <si>
    <t>"Plocha portálu a nosníků" 47,22</t>
  </si>
  <si>
    <t>17,25</t>
  </si>
  <si>
    <t>20,135</t>
  </si>
  <si>
    <t>36,54</t>
  </si>
  <si>
    <t>33,2</t>
  </si>
  <si>
    <t>16,2</t>
  </si>
  <si>
    <t>12 - M1-3</t>
  </si>
  <si>
    <t>L_zl</t>
  </si>
  <si>
    <t>Délka výměny žlabovek</t>
  </si>
  <si>
    <t>16,95</t>
  </si>
  <si>
    <t>"Opravovaná plocha obrusné vrstvy" 33,2</t>
  </si>
  <si>
    <t>"Obvod oprav obrusné vrstvy" 16,2</t>
  </si>
  <si>
    <t>"Obvod oprav podkladů" 8,0</t>
  </si>
  <si>
    <t>17,4*2,1</t>
  </si>
  <si>
    <t>16,405*10 'Přepočtené koeficientem množství</t>
  </si>
  <si>
    <t>16,405*1,8 'Přepočtené koeficientem množství</t>
  </si>
  <si>
    <t>40*0,02 'Přepočtené koeficientem množství</t>
  </si>
  <si>
    <t>2,5*4,0*1,5</t>
  </si>
  <si>
    <t>1,5*2,0*0,75</t>
  </si>
  <si>
    <t>(2,5+4,0)*1,5*2</t>
  </si>
  <si>
    <t>(1,5+2,0)*0,75*2</t>
  </si>
  <si>
    <t>1270397684</t>
  </si>
  <si>
    <t>426343R01</t>
  </si>
  <si>
    <t>Demontáž portálu délky do 22 m s jedním nosníkem, do 35 m2 dopravního značení, bez obslužné lávky a elektrického vybavení</t>
  </si>
  <si>
    <t>Poznámka k položce:_x000D_
položka portály (P) a poloportály (PP) dopravních značek (DZ) zahrnuje i kotvení, roznášecí nosníky pro DZ nebo úchyty pro proměnné dopravní značky (PDZ) a zařízení pro provozní informace (ZPI), nosné konstrukce pro vnější osvětlení značek, případná kontrolní zařízení (lávky, žebříky), případnou úpravu pro elektrické vybavení. Nezahrnuje vlastní dopravní značky a zařízení pro provozní informace (uvedou se v položkách 914, 951 a 952), předepsanou povrchovou úpravu kovové konstrukce (uvede se v položce 7831), rozváděče, osvětlení a další elektrické vybavení (uvede se položkami SD 74 a SD 75), zemní práce a základové konstrukce (uvedou se položkami SSD 1 a SD 27), pokud zadávací dokumentace nestanoví jinak._x000D_
Včetně oprav jakéhokoliv povrchu do původního stavu</t>
  </si>
  <si>
    <t>3,5*3,0+3,0*2,15</t>
  </si>
  <si>
    <t>935111211</t>
  </si>
  <si>
    <t>Osazení betonového příkopového žlabu s vyplněním a zatřením spár cementovou maltou s ložem tl. 100 mm z kameniva těženého nebo štěrkopísku z betonových příkopových tvárnic šířky přes 500 do 800 mm</t>
  </si>
  <si>
    <t>699674978</t>
  </si>
  <si>
    <t>"Výměna žlabovky" L_zl</t>
  </si>
  <si>
    <t>59227029</t>
  </si>
  <si>
    <t>žlabovka příkopová betonová 500x680x60mm</t>
  </si>
  <si>
    <t>1499344217</t>
  </si>
  <si>
    <t>787162358</t>
  </si>
  <si>
    <t>966008212</t>
  </si>
  <si>
    <t>Bourání odvodňovacího žlabu s odklizením a uložením vybouraného materiálu na skládku na vzdálenost do 10 m nebo s naložením na dopravní prostředek z betonových příkopových tvárnic nebo desek šířky přes 500 do 800 mm</t>
  </si>
  <si>
    <t>629358944</t>
  </si>
  <si>
    <t>"Výměna žlabovky" 20,0+20,0</t>
  </si>
  <si>
    <t>30,051*10 'Přepočtené koeficientem množství</t>
  </si>
  <si>
    <t>"Roznášecí nosníky" 370,0</t>
  </si>
  <si>
    <t>370*0,001 'Přepočtené koeficientem množství</t>
  </si>
  <si>
    <t>"Roznášecí nosníky - stávající" 295,0</t>
  </si>
  <si>
    <t>4,045*1000 'Přepočtené koeficientem množství</t>
  </si>
  <si>
    <t>"Plocha portálu a nosníků" 65,74</t>
  </si>
  <si>
    <t>12,658</t>
  </si>
  <si>
    <t>13 - M1-1-5</t>
  </si>
  <si>
    <t>4,0*2,6+3,5*0,645</t>
  </si>
  <si>
    <t>711476158</t>
  </si>
  <si>
    <t>0,26*10 'Přepočtené koeficientem množství</t>
  </si>
  <si>
    <t>"Roznášecí nosníky" 325,0</t>
  </si>
  <si>
    <t>325*0,001 'Přepočtené koeficientem množství</t>
  </si>
  <si>
    <t>"Roznášecí nosníky - stávající" 260,0</t>
  </si>
  <si>
    <t>0,26*1000 'Přepočtené koeficientem množství</t>
  </si>
  <si>
    <t>"Plocha portálu a nosníků" 11,02</t>
  </si>
  <si>
    <t>15,208</t>
  </si>
  <si>
    <t>14 - M1-1-8</t>
  </si>
  <si>
    <t>3,5*3,7+3,5*0,645</t>
  </si>
  <si>
    <t>-1071722353</t>
  </si>
  <si>
    <t>0,32*10 'Přepočtené koeficientem množství</t>
  </si>
  <si>
    <t>"Roznášecí nosníky" 400,0</t>
  </si>
  <si>
    <t>400*0,001 'Přepočtené koeficientem množství</t>
  </si>
  <si>
    <t>"Roznášecí nosníky - stávající" 320,0</t>
  </si>
  <si>
    <t>0,32*1000 'Přepočtené koeficientem množství</t>
  </si>
  <si>
    <t>"Plocha portálu a nosníků" 13,91</t>
  </si>
  <si>
    <t>35,263</t>
  </si>
  <si>
    <t>15 - P1+P2+P3-1</t>
  </si>
  <si>
    <t>8,5*3,2+3,0*2,15+2,5*0,645</t>
  </si>
  <si>
    <t>-825808592</t>
  </si>
  <si>
    <t>0,585*10 'Přepočtené koeficientem množství</t>
  </si>
  <si>
    <t>"Roznášecí nosníky" 735,0</t>
  </si>
  <si>
    <t>735*0,001 'Přepočtené koeficientem množství</t>
  </si>
  <si>
    <t>"Roznášecí nosníky - stávající" 585,0</t>
  </si>
  <si>
    <t>0,585*1000 'Přepočtené koeficientem množství</t>
  </si>
  <si>
    <t>"Plocha portálu a nosníků" 24,95</t>
  </si>
  <si>
    <t>33,294</t>
  </si>
  <si>
    <t>51,57</t>
  </si>
  <si>
    <t>83,9</t>
  </si>
  <si>
    <t>16 - P1+P2+P3-3</t>
  </si>
  <si>
    <t>36,9</t>
  </si>
  <si>
    <t>19,3</t>
  </si>
  <si>
    <t>19,35</t>
  </si>
  <si>
    <t>"Opravovaná plocha obrusné vrstvy" 39,6+44,3</t>
  </si>
  <si>
    <t>"Obvod oprav obrusné vrstvy" 17,8+19,1</t>
  </si>
  <si>
    <t>"Obvod oprav podkladů" 9,5+9,8</t>
  </si>
  <si>
    <t>16,1*(1,8+1,9)</t>
  </si>
  <si>
    <t>96,5*0,02 'Přepočtené koeficientem množství</t>
  </si>
  <si>
    <t>426341R01</t>
  </si>
  <si>
    <t>Dodávka a montáž portálu délky do 22 m s jedním nosníkem, do 35 m2 dopravního značení, bez obslužné lávky a elektrického vybavení</t>
  </si>
  <si>
    <t>-94204174</t>
  </si>
  <si>
    <t>608696899</t>
  </si>
  <si>
    <t>4,5*2,15*2</t>
  </si>
  <si>
    <t>"Podkladní vrstva" L_pv+2,0*2</t>
  </si>
  <si>
    <t>-1686171607</t>
  </si>
  <si>
    <t>"Demontáž a zpětná montáž svodidel" 24,0+24,0</t>
  </si>
  <si>
    <t>-393957797</t>
  </si>
  <si>
    <t>66,546*10 'Přepočtené koeficientem množství</t>
  </si>
  <si>
    <t>"Roznášecí nosníky" 490,0</t>
  </si>
  <si>
    <t>490*0,001 'Přepočtené koeficientem množství</t>
  </si>
  <si>
    <t>"Roznášecí nosníky - stávající" 395,0</t>
  </si>
  <si>
    <t>4,145*1000 'Přepočtené koeficientem množství</t>
  </si>
  <si>
    <t>"Plocha portálu a nosníků" 96,5</t>
  </si>
  <si>
    <t>L_sv*0,75*2</t>
  </si>
  <si>
    <t>66</t>
  </si>
  <si>
    <t>67</t>
  </si>
  <si>
    <t>39,058</t>
  </si>
  <si>
    <t>17 - P1+P2+P3-4</t>
  </si>
  <si>
    <t>11,5*3,2+3,5*0,645</t>
  </si>
  <si>
    <t>1270665309</t>
  </si>
  <si>
    <t>0,545*10 'Přepočtené koeficientem množství</t>
  </si>
  <si>
    <t>"Roznášecí nosníky" 680,0</t>
  </si>
  <si>
    <t>680*0,001 'Přepočtené koeficientem množství</t>
  </si>
  <si>
    <t>"Roznášecí nosníky - stávající" 545,0</t>
  </si>
  <si>
    <t>0,545*1000 'Přepočtené koeficientem množství</t>
  </si>
  <si>
    <t>"Plocha portálu a nosníků" 23,20</t>
  </si>
  <si>
    <t>45,508</t>
  </si>
  <si>
    <t>18 - P1+P2+P3-5-1</t>
  </si>
  <si>
    <t>11,5*3,2+3,5*0,645+3,0*2,15</t>
  </si>
  <si>
    <t>-325810340</t>
  </si>
  <si>
    <t>0,675*10 'Přepočtené koeficientem množství</t>
  </si>
  <si>
    <t>"Roznášecí nosníky" 840,0</t>
  </si>
  <si>
    <t>840*0,001 'Přepočtené koeficientem množství</t>
  </si>
  <si>
    <t>"Roznášecí nosníky - stávající" 675,0</t>
  </si>
  <si>
    <t>0,675*1000 'Přepočtené koeficientem množství</t>
  </si>
  <si>
    <t>"Plocha portálu a nosníků" 28,63</t>
  </si>
  <si>
    <t>6,45</t>
  </si>
  <si>
    <t>19 - P1+P2+P3-5-2</t>
  </si>
  <si>
    <t>3,0*2,15</t>
  </si>
  <si>
    <t>-119820158</t>
  </si>
  <si>
    <t>0,135*10 'Přepočtené koeficientem množství</t>
  </si>
  <si>
    <t>"Roznášecí nosníky" 165,0</t>
  </si>
  <si>
    <t>165*0,001 'Přepočtené koeficientem množství</t>
  </si>
  <si>
    <t>"Roznášecí nosníky - stávající" 135,0</t>
  </si>
  <si>
    <t>0,135*1000 'Přepočtené koeficientem množství</t>
  </si>
  <si>
    <t>"Plocha portálu a nosníků" 5,43</t>
  </si>
  <si>
    <t>36,774</t>
  </si>
  <si>
    <t>20 - P1+P2+P3-6</t>
  </si>
  <si>
    <t>8,5*3,2+3,0*2,6+2,75*0,645</t>
  </si>
  <si>
    <t>-190756160</t>
  </si>
  <si>
    <t>0,605*10 'Přepočtené koeficientem množství</t>
  </si>
  <si>
    <t>"Roznášecí nosníky" 755,0</t>
  </si>
  <si>
    <t>755*0,001 'Přepočtené koeficientem množství</t>
  </si>
  <si>
    <t>"Roznášecí nosníky - stávající" 605,0</t>
  </si>
  <si>
    <t>0,605*1000 'Přepočtené koeficientem množství</t>
  </si>
  <si>
    <t>"Plocha portálu a nosníků" 25,72</t>
  </si>
  <si>
    <t>9,574</t>
  </si>
  <si>
    <t>21 - P1+P2+P3-7</t>
  </si>
  <si>
    <t>3,0*2,6+2,75*0,645</t>
  </si>
  <si>
    <t>227896058</t>
  </si>
  <si>
    <t>0,175*10 'Přepočtené koeficientem množství</t>
  </si>
  <si>
    <t>"Roznášecí nosníky" 215,0</t>
  </si>
  <si>
    <t>215*0,001 'Přepočtené koeficientem množství</t>
  </si>
  <si>
    <t>"Roznášecí nosníky - stávající" 175,0</t>
  </si>
  <si>
    <t>0,175*1000 'Přepočtené koeficientem množství</t>
  </si>
  <si>
    <t>"Plocha portálu a nosníků" 7,35</t>
  </si>
  <si>
    <t>30,013</t>
  </si>
  <si>
    <t>22 - P1+P2+P3-8-1</t>
  </si>
  <si>
    <t>4,0*4,1+4,0*3,0+2,5*0,645</t>
  </si>
  <si>
    <t>828051648</t>
  </si>
  <si>
    <t>0,5*10 'Přepočtené koeficientem množství</t>
  </si>
  <si>
    <t>"Roznášecí nosníky" 620,0</t>
  </si>
  <si>
    <t>620*0,001 'Přepočtené koeficientem množství</t>
  </si>
  <si>
    <t>"Roznášecí nosníky - stávající" 500,0</t>
  </si>
  <si>
    <t>0,5*1000 'Přepočtené koeficientem množství</t>
  </si>
  <si>
    <t>"Plocha portálu a nosníků" 21,43</t>
  </si>
  <si>
    <t>23 - P1+P2+P3-9</t>
  </si>
  <si>
    <t>494504414</t>
  </si>
  <si>
    <t>28,213</t>
  </si>
  <si>
    <t>24 - P1+P2+P3-10</t>
  </si>
  <si>
    <t>5,0*3,4+3,0*3,2+2,5*0,645</t>
  </si>
  <si>
    <t>298736377</t>
  </si>
  <si>
    <t>0,47*10 'Přepočtené koeficientem množství</t>
  </si>
  <si>
    <t>"Roznášecí nosníky" 585,0</t>
  </si>
  <si>
    <t>585*0,001 'Přepočtené koeficientem množství</t>
  </si>
  <si>
    <t>"Roznášecí nosníky - stávající" 470,0</t>
  </si>
  <si>
    <t>0,47*1000 'Přepočtené koeficientem množství</t>
  </si>
  <si>
    <t>"Plocha portálu a nosníků" 20,09</t>
  </si>
  <si>
    <t>46,124</t>
  </si>
  <si>
    <t>64,4</t>
  </si>
  <si>
    <t>25 - P1-P2-P3-11</t>
  </si>
  <si>
    <t>15,3</t>
  </si>
  <si>
    <t>L_ob</t>
  </si>
  <si>
    <t>Délka výměny obrub</t>
  </si>
  <si>
    <t>"Opravovaná plocha obrusné vrstvy" 28,4+28,6</t>
  </si>
  <si>
    <t>"Obvod oprav obrusné vrstvy" 15,4+15,6</t>
  </si>
  <si>
    <t>"Obvod oprav podkladů" 9,5+9,5</t>
  </si>
  <si>
    <t>113201112</t>
  </si>
  <si>
    <t>Vytrhání obrub s vybouráním lože, s přemístěním hmot na skládku na vzdálenost do 3 m nebo s naložením na dopravní prostředek silničních ležatých</t>
  </si>
  <si>
    <t>816839526</t>
  </si>
  <si>
    <t>"Výměna obrub" 10,0+10,0</t>
  </si>
  <si>
    <t>L_pv*2,0</t>
  </si>
  <si>
    <t>16,1*(2,0+2,0)</t>
  </si>
  <si>
    <t>38*0,02 'Přepočtené koeficientem množství</t>
  </si>
  <si>
    <t>-1302660571</t>
  </si>
  <si>
    <t>"Přesun značky P4 na sloup VO" 1</t>
  </si>
  <si>
    <t>40445609</t>
  </si>
  <si>
    <t>značky upravující přednost P1, P4 900mm</t>
  </si>
  <si>
    <t>-932720346</t>
  </si>
  <si>
    <t>3,0*1,7*3</t>
  </si>
  <si>
    <t>916241213</t>
  </si>
  <si>
    <t>Osazení obrubníku kamenného se zřízením lože, s vyplněním a zatřením spár cementovou maltou stojatého s boční opěrou z betonu prostého, do lože z betonu prostého</t>
  </si>
  <si>
    <t>597728398</t>
  </si>
  <si>
    <t>"Výměna obrub" L_ob</t>
  </si>
  <si>
    <t>58380003</t>
  </si>
  <si>
    <t>obrubník kamenný žulový přímý 1000x300x200mm</t>
  </si>
  <si>
    <t>-1953865159</t>
  </si>
  <si>
    <t>20*1,02 'Přepočtené koeficientem množství</t>
  </si>
  <si>
    <t>"Podkladní vrstva" L_pv+1,0*4</t>
  </si>
  <si>
    <t>-2071935024</t>
  </si>
  <si>
    <t>-1516859150</t>
  </si>
  <si>
    <t>36,008*10 'Přepočtené koeficientem množství</t>
  </si>
  <si>
    <t>"Roznášecí nosníky" 428,0</t>
  </si>
  <si>
    <t>428*0,001 'Přepočtené koeficientem množství</t>
  </si>
  <si>
    <t>"Roznášecí nosníky - stávající" 345,0</t>
  </si>
  <si>
    <t>4,095*1000 'Přepočtené koeficientem množství</t>
  </si>
  <si>
    <t>"Plocha portálu a nosníků" 71,31</t>
  </si>
  <si>
    <t>31,684</t>
  </si>
  <si>
    <t>49,96</t>
  </si>
  <si>
    <t>26 - P1+P2+P3-14</t>
  </si>
  <si>
    <t>19,16</t>
  </si>
  <si>
    <t xml:space="preserve">    21-M - Elektromontáže</t>
  </si>
  <si>
    <t>"Opravovaná plocha obrusné vrstvy" 28,5+28,5+28,5</t>
  </si>
  <si>
    <t>-394155619</t>
  </si>
  <si>
    <t>"Výměna obrub" 10,0+10,0+10,0</t>
  </si>
  <si>
    <t>16,1*(1,8+1,8)</t>
  </si>
  <si>
    <t>57*0,02 'Přepočtené koeficientem množství</t>
  </si>
  <si>
    <t>-466854970</t>
  </si>
  <si>
    <t>970220002</t>
  </si>
  <si>
    <t>4,5*2,8+3,0*1,9+2,0*0,43</t>
  </si>
  <si>
    <t>1178852705</t>
  </si>
  <si>
    <t>1972210379</t>
  </si>
  <si>
    <t>30*1,02 'Přepočtené koeficientem množství</t>
  </si>
  <si>
    <t>252136142</t>
  </si>
  <si>
    <t>71,621*10 'Přepočtené koeficientem množství</t>
  </si>
  <si>
    <t>"Roznášecí nosníky" 464,0</t>
  </si>
  <si>
    <t>464*0,001 'Přepočtené koeficientem množství</t>
  </si>
  <si>
    <t>"Roznášecí nosníky - stávající" 375,0</t>
  </si>
  <si>
    <t>4,125*1000 'Přepočtené koeficientem množství</t>
  </si>
  <si>
    <t>"Plocha portálu a nosníků" 74,29</t>
  </si>
  <si>
    <t>21-M</t>
  </si>
  <si>
    <t>Elektromontáže</t>
  </si>
  <si>
    <t>210R01</t>
  </si>
  <si>
    <t>Dočasná demontáž a zpětné osazení stožáru VO</t>
  </si>
  <si>
    <t>2929938</t>
  </si>
  <si>
    <t>Poznámka k položce:_x000D_
Včetně bourání, zemních prací a nového základu_x000D_
Včetně uložení na stavbě_x000D_
Součástí je zapojení po ukončení prací</t>
  </si>
  <si>
    <t>L_sv*0,5</t>
  </si>
  <si>
    <t>918220199</t>
  </si>
  <si>
    <t>39,684</t>
  </si>
  <si>
    <t>57,96</t>
  </si>
  <si>
    <t>86,1</t>
  </si>
  <si>
    <t>46,8</t>
  </si>
  <si>
    <t>27 - P1+P2+P3-15</t>
  </si>
  <si>
    <t>"Opravovaná plocha obrusné vrstvy" 30,2+27,4+28,5</t>
  </si>
  <si>
    <t>"Obvod oprav obrusné vrstvy" 16,6+14,7+15,5</t>
  </si>
  <si>
    <t>52,208*10 'Přepočtené koeficientem množství</t>
  </si>
  <si>
    <t>"Plocha portálu a nosníků" 89,55</t>
  </si>
  <si>
    <t>38,124</t>
  </si>
  <si>
    <t>56,4</t>
  </si>
  <si>
    <t>11,4</t>
  </si>
  <si>
    <t>28 - P1+P2+P3-17</t>
  </si>
  <si>
    <t>L_ob*5,0</t>
  </si>
  <si>
    <t>2110142263</t>
  </si>
  <si>
    <t>100*0,02 'Přepočtené koeficientem množství</t>
  </si>
  <si>
    <t>-1447159425</t>
  </si>
  <si>
    <t>40445643</t>
  </si>
  <si>
    <t>informativní značky jiné IJ1-IJ3, IJ4c-IJ16 500x700mm</t>
  </si>
  <si>
    <t>-1904955129</t>
  </si>
  <si>
    <t>1306825016</t>
  </si>
  <si>
    <t>-751663290</t>
  </si>
  <si>
    <t>3,0*1,9*2</t>
  </si>
  <si>
    <t>-880480196</t>
  </si>
  <si>
    <t>29,437*10 'Přepočtené koeficientem množství</t>
  </si>
  <si>
    <t>-1747644279</t>
  </si>
  <si>
    <t>"Plocha portálu a nosníků" 84,43</t>
  </si>
  <si>
    <t>39,734</t>
  </si>
  <si>
    <t>58,01</t>
  </si>
  <si>
    <t>57,1</t>
  </si>
  <si>
    <t>31,1</t>
  </si>
  <si>
    <t>29 - P1+P2+P3-21</t>
  </si>
  <si>
    <t>20,425</t>
  </si>
  <si>
    <t>113107122</t>
  </si>
  <si>
    <t>Odstranění podkladů nebo krytů ručně s přemístěním hmot na skládku na vzdálenost do 3 m nebo s naložením na dopravní prostředek z kameniva hrubého drceného, o tl. vrstvy přes 100 do 200 mm</t>
  </si>
  <si>
    <t>391566213</t>
  </si>
  <si>
    <t>"Chodník" 10,0*5,0</t>
  </si>
  <si>
    <t>"Opravovaná plocha obrusné vrstvy" 28,2+28,9</t>
  </si>
  <si>
    <t>"Obvod oprav obrusné vrstvy" 15,3+15,8</t>
  </si>
  <si>
    <t>113202111</t>
  </si>
  <si>
    <t>Vytrhání obrub s vybouráním lože, s přemístěním hmot na skládku na vzdálenost do 3 m nebo s naložením na dopravní prostředek z krajníků nebo obrubníků stojatých</t>
  </si>
  <si>
    <t>-309332933</t>
  </si>
  <si>
    <t>"Chodník" 10,0</t>
  </si>
  <si>
    <t>16,1*(2,0+2,1)</t>
  </si>
  <si>
    <t>-1232455022</t>
  </si>
  <si>
    <t>567124111</t>
  </si>
  <si>
    <t>Podklad ze směsi stmelené cementem SC bez dilatačních spár, s rozprostřením a zhutněním SC C 20/25 (PB I), po zhutnění tl. 150 mm</t>
  </si>
  <si>
    <t>322796234</t>
  </si>
  <si>
    <t>573111112</t>
  </si>
  <si>
    <t>Postřik infiltrační PI z asfaltu silničního s posypem kamenivem, v množství 1,00 kg/m2</t>
  </si>
  <si>
    <t>-1941858373</t>
  </si>
  <si>
    <t>1981818408</t>
  </si>
  <si>
    <t>9,5*2,15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</si>
  <si>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</si>
  <si>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</si>
  <si>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425002778</t>
  </si>
  <si>
    <t>59217017</t>
  </si>
  <si>
    <t>obrubník betonový chodníkový 1000x100x250mm</t>
  </si>
  <si>
    <t>-188752356</t>
  </si>
  <si>
    <t>10*1,02 'Přepočtené koeficientem množství</t>
  </si>
  <si>
    <t>"Chodník" 5,0*2</t>
  </si>
  <si>
    <t>82,46*10 'Přepočtené koeficientem množství</t>
  </si>
  <si>
    <t>827496556</t>
  </si>
  <si>
    <t>"Roznášecí nosníky" 408,0</t>
  </si>
  <si>
    <t>408*0,001 'Přepočtené koeficientem množství</t>
  </si>
  <si>
    <t>"Roznášecí nosníky - stávající" 330,0</t>
  </si>
  <si>
    <t>4,08*1000 'Přepočtené koeficientem množství</t>
  </si>
  <si>
    <t>"Plocha portálu a nosníků" 81,50</t>
  </si>
  <si>
    <t>10*6</t>
  </si>
  <si>
    <t>68</t>
  </si>
  <si>
    <t>69</t>
  </si>
  <si>
    <t>30 - P1+P2+P3-22</t>
  </si>
  <si>
    <t>"Opravovaná plocha obrusné vrstvy" 28,5+28,5</t>
  </si>
  <si>
    <t>"Obvod oprav obrusné vrstvy" 15,5+15,5</t>
  </si>
  <si>
    <t>16,1*(1,9+2,1)</t>
  </si>
  <si>
    <t>35,904*10 'Přepočtené koeficientem množství</t>
  </si>
  <si>
    <t>"Roznášecí nosníky" 306,0</t>
  </si>
  <si>
    <t>306*0,001 'Přepočtené koeficientem množství</t>
  </si>
  <si>
    <t>"Roznášecí nosníky - stávající" 245,0</t>
  </si>
  <si>
    <t>3,995*1000 'Přepočtené koeficientem množství</t>
  </si>
  <si>
    <t>"Plocha portálu a nosníků" 67,31</t>
  </si>
  <si>
    <t>26,258</t>
  </si>
  <si>
    <t>31 - P4-1</t>
  </si>
  <si>
    <t>7,5*3,2+3,5*0,645</t>
  </si>
  <si>
    <t>-1464630774</t>
  </si>
  <si>
    <t>0,37*10 'Přepočtené koeficientem množství</t>
  </si>
  <si>
    <t>"Roznášecí nosníky" 465,0</t>
  </si>
  <si>
    <t>465*0,001 'Přepočtené koeficientem množství</t>
  </si>
  <si>
    <t>"Roznášecí nosníky - stávající" 370,0</t>
  </si>
  <si>
    <t>0,37*1000 'Přepočtené koeficientem množství</t>
  </si>
  <si>
    <t>"Plocha portálu a nosníků" 15,84</t>
  </si>
  <si>
    <t>25,574</t>
  </si>
  <si>
    <t>32 - P4-2</t>
  </si>
  <si>
    <t>5,0*3,2+3,0*2,6+2,75*0,645</t>
  </si>
  <si>
    <t>-1728805241</t>
  </si>
  <si>
    <t>0,43*10 'Přepočtené koeficientem množství</t>
  </si>
  <si>
    <t>"Roznášecí nosníky" 540,0</t>
  </si>
  <si>
    <t>540*0,001 'Přepočtené koeficientem množství</t>
  </si>
  <si>
    <t>"Roznášecí nosníky - stávající" 430,0</t>
  </si>
  <si>
    <t>0,43*1000 'Přepočtené koeficientem množství</t>
  </si>
  <si>
    <t>"Plocha portálu a nosníků" 18,37</t>
  </si>
  <si>
    <t>13,174</t>
  </si>
  <si>
    <t>33 - P4-3</t>
  </si>
  <si>
    <t>3,0*1,9*2+2,75*0,645</t>
  </si>
  <si>
    <t>-2010177760</t>
  </si>
  <si>
    <t>0,27*10 'Přepočtené koeficientem množství</t>
  </si>
  <si>
    <t>"Roznášecí nosníky" 340,0</t>
  </si>
  <si>
    <t>340*0,001 'Přepočtené koeficientem množství</t>
  </si>
  <si>
    <t>"Roznášecí nosníky - stávající" 270,0</t>
  </si>
  <si>
    <t>0,27*1000 'Přepočtené koeficientem množství</t>
  </si>
  <si>
    <t>"Plocha portálu a nosníků" 11,24</t>
  </si>
  <si>
    <t>23,174</t>
  </si>
  <si>
    <t>34 - P4-5</t>
  </si>
  <si>
    <t>4,0*3,4+3,0*2,6+2,75*0,645</t>
  </si>
  <si>
    <t>941420086</t>
  </si>
  <si>
    <t>"Plocha portálu a nosníků" 18,95</t>
  </si>
  <si>
    <t>35 - P4-13</t>
  </si>
  <si>
    <t>3,5*2,4+4,5*1,9</t>
  </si>
  <si>
    <t>-1308760628</t>
  </si>
  <si>
    <t>0,325*10 'Přepočtené koeficientem množství</t>
  </si>
  <si>
    <t>"Roznášecí nosníky" 405,0</t>
  </si>
  <si>
    <t>405*0,001 'Přepočtené koeficientem množství</t>
  </si>
  <si>
    <t>"Roznášecí nosníky - stávající" 325,0</t>
  </si>
  <si>
    <t>0,325*1000 'Přepočtené koeficientem množství</t>
  </si>
  <si>
    <t>"Plocha portálu a nosníků" 13,38</t>
  </si>
  <si>
    <t>36 - Rušené portály</t>
  </si>
  <si>
    <t>Demontáž portálu jakékoliv délky bez obslužné lávky a elektrického vybavení</t>
  </si>
  <si>
    <t>-396853812</t>
  </si>
  <si>
    <t>Poznámka k položce:_x000D_
Včetně roznášecích nosníků a dopravního značení_x000D_
Včetně oprav jakéhokoliv povrchu do původního stavu</t>
  </si>
  <si>
    <t>-702261106</t>
  </si>
  <si>
    <t>37,5*1000 'Přepočtené koeficientem množství</t>
  </si>
  <si>
    <t>-1534043638</t>
  </si>
  <si>
    <t>954832388</t>
  </si>
  <si>
    <t>1409199599</t>
  </si>
  <si>
    <t>37,5*10 'Přepočtené koeficientem množství</t>
  </si>
  <si>
    <t>d - Dopravní opatření</t>
  </si>
  <si>
    <t>VRN - Vedlejší rozpočtové náklady</t>
  </si>
  <si>
    <t xml:space="preserve">    VRN7 - Provozní vlivy</t>
  </si>
  <si>
    <t>Vedlejší rozpočtové náklady</t>
  </si>
  <si>
    <t>VRN7</t>
  </si>
  <si>
    <t>Provozní vlivy</t>
  </si>
  <si>
    <t>072103R01</t>
  </si>
  <si>
    <t>Dopravní opatření při výměně roznášecích nosníků</t>
  </si>
  <si>
    <t>portál</t>
  </si>
  <si>
    <t>1024</t>
  </si>
  <si>
    <t>1674844765</t>
  </si>
  <si>
    <t>Poznámka k položce:_x000D_
Předpoklad: 2 dny / 1 portál</t>
  </si>
  <si>
    <t>072103R02</t>
  </si>
  <si>
    <t>Dopravní opatření při výměně portálu</t>
  </si>
  <si>
    <t>1551782567</t>
  </si>
  <si>
    <t>Poznámka k položce:_x000D_
Předpoklad: 32 dny / 1 portál</t>
  </si>
  <si>
    <t>072103R03</t>
  </si>
  <si>
    <t>Dopravní opatření při odstranění portálu</t>
  </si>
  <si>
    <t>-180977317</t>
  </si>
  <si>
    <t>v - VRN</t>
  </si>
  <si>
    <t xml:space="preserve">    VRN1 - Průzkumné, geodetické a projektové práce</t>
  </si>
  <si>
    <t xml:space="preserve">    VRN3 - Zařízení staveniště</t>
  </si>
  <si>
    <t xml:space="preserve">    VRN6 - Územní vlivy</t>
  </si>
  <si>
    <t>VRN1</t>
  </si>
  <si>
    <t>Průzkumné, geodetické a projektové práce</t>
  </si>
  <si>
    <t>011503000</t>
  </si>
  <si>
    <t>Stavební průzkum bez rozlišení - kopané sondy</t>
  </si>
  <si>
    <t>1353274792</t>
  </si>
  <si>
    <t>Poznámka k položce:_x000D_
Kopané sondy před realizací portálových konstrukcí_x000D_
Ověření polohy kanalizace v blízkosti nových portálů_x000D_
Předpoklad: 2 sondy / portál</t>
  </si>
  <si>
    <t>012103000</t>
  </si>
  <si>
    <t>Geodetické práce před výstavbou</t>
  </si>
  <si>
    <t>-1968242798</t>
  </si>
  <si>
    <t>Poznámka k položce:_x000D_
Vytýčení základů nových portálů a IS</t>
  </si>
  <si>
    <t>012303000</t>
  </si>
  <si>
    <t>Geodetické práce po výstavbě</t>
  </si>
  <si>
    <t>1961974178</t>
  </si>
  <si>
    <t>Poznámka k položce:_x000D_
Zaměření nových portálů a nového DZ</t>
  </si>
  <si>
    <t>013244000</t>
  </si>
  <si>
    <t>Dokumentace pro provádění stavby</t>
  </si>
  <si>
    <t>-793618154</t>
  </si>
  <si>
    <t>013254000</t>
  </si>
  <si>
    <t>Dokumentace skutečného provedení stavby</t>
  </si>
  <si>
    <t>-2076080407</t>
  </si>
  <si>
    <t>VRN3</t>
  </si>
  <si>
    <t>Zařízení staveniště</t>
  </si>
  <si>
    <t>030001000</t>
  </si>
  <si>
    <t>592361299</t>
  </si>
  <si>
    <t>VRN6</t>
  </si>
  <si>
    <t>Územní vlivy</t>
  </si>
  <si>
    <t>060001000</t>
  </si>
  <si>
    <t>78536488</t>
  </si>
  <si>
    <t>070001000</t>
  </si>
  <si>
    <t>1078826746</t>
  </si>
  <si>
    <t>SEZNAM FIGUR</t>
  </si>
  <si>
    <t>Výměra</t>
  </si>
  <si>
    <t xml:space="preserve"> 02</t>
  </si>
  <si>
    <t>Použití figury:</t>
  </si>
  <si>
    <t>Odstranění svislých dopravních značek velkoplošných ze sloupů, sloupků nebo konzol</t>
  </si>
  <si>
    <t xml:space="preserve"> 03</t>
  </si>
  <si>
    <t xml:space="preserve"> 04</t>
  </si>
  <si>
    <t xml:space="preserve"> 05</t>
  </si>
  <si>
    <t xml:space="preserve"> 06</t>
  </si>
  <si>
    <t xml:space="preserve"> 07</t>
  </si>
  <si>
    <t xml:space="preserve"> 08</t>
  </si>
  <si>
    <t xml:space="preserve"> 09</t>
  </si>
  <si>
    <t xml:space="preserve"> 10</t>
  </si>
  <si>
    <t>Frézování živičného krytu tl 40 mm pruh š 1 m pl do 500 m2 bez překážek v trase</t>
  </si>
  <si>
    <t>Řezání spár pro vytvoření komůrky š 15 mm hl 25 mm pro těsnící zálivku v živičném krytu</t>
  </si>
  <si>
    <t>Těsnění spár zálivkou za tepla pro komůrky š 15 mm hl 25 mm s těsnicím profilem</t>
  </si>
  <si>
    <t>Řezání stávajícího živičného krytu hl do 50 mm</t>
  </si>
  <si>
    <t>Sejmutí ornice tl vrstvy do 200 mm ručně</t>
  </si>
  <si>
    <t>Rozprostření ornice tl vrstvy do 200 mm v rovině nebo ve svahu do 1:5 ručně</t>
  </si>
  <si>
    <t>Založení parterového trávníku výsevem plochy do 1000 m2 ve svahu do 1:2</t>
  </si>
  <si>
    <t>Vodorovné dopravní značení vodící čáry souvislé š 250 mm základní bílá barva</t>
  </si>
  <si>
    <t>Vodorovné dopravní značení dělící čáry souvislé š 125 mm bílý plast</t>
  </si>
  <si>
    <t>Předznačení vodorovného liniového značení</t>
  </si>
  <si>
    <t>Řezání stávajícího živičného krytu hl do 100 mm</t>
  </si>
  <si>
    <t>Řezání stávajícího betonového krytu hl do 150 mm</t>
  </si>
  <si>
    <t>Rozebrání a odstranění silničního svodidla s jednou pásnicí</t>
  </si>
  <si>
    <t>Svodidlo ocelové jednostranné zádržnosti H2 typ KB3 RH2 B se zaberaněním sloupků v rozmezí do 2 m</t>
  </si>
  <si>
    <t>Postřik živičný spojovací ze silniční emulze v množství 0,30 kg/m2</t>
  </si>
  <si>
    <t>Asfaltový beton vrstva obrusná ACO 11 (ABS) tř. I tl 40 mm š do 3 m z modifikovaného asfaltu</t>
  </si>
  <si>
    <t>Odstranění podkladu z kameniva drceného tl 300 mm ručně</t>
  </si>
  <si>
    <t>Odstranění podkladu z betonu prostého tl 150 mm ručně</t>
  </si>
  <si>
    <t>Odstranění podkladu živičného tl 50 mm ručně</t>
  </si>
  <si>
    <t>Odstranění podkladu živičného tl 100 mm ručně</t>
  </si>
  <si>
    <t>Podklad ze štěrkodrtě ŠD tl 220 mm</t>
  </si>
  <si>
    <t>Asfaltový beton vrstva podkladní ACP 16 (obalované kamenivo OKS) tl 50 mm š do 1,5 m</t>
  </si>
  <si>
    <t>Podklad ze směsi stmelené cementem SC C 8/10 (KSC I) tl 130 mm</t>
  </si>
  <si>
    <t>Postřik živičný spojovací z asfaltu v množství 0,30 kg/m2</t>
  </si>
  <si>
    <t>Asfaltový beton vrstva ložní ACL 16 (ABVH) tl 60 mm š do 1,5 m z modifikovaného asfaltu</t>
  </si>
  <si>
    <t>Základové desky z betonu tř. C 12/15</t>
  </si>
  <si>
    <t>Zásyp jam, šachet rýh nebo kolem objektů sypaninou se zhutněním ručně</t>
  </si>
  <si>
    <t>Bourání kcí v hloubených vykopávkách ze zdiva ze ŽB nebo předpjatého ručně</t>
  </si>
  <si>
    <t>Hloubení jam v soudržných horninách třídy těžitelnosti I, skupiny 3 ručně</t>
  </si>
  <si>
    <t>Vodorovné přemístění do 10000 m výkopku/sypaniny z horniny třídy těžitelnosti I, skupiny 1 až 3</t>
  </si>
  <si>
    <t>Příplatek k vodorovnému přemístění výkopku/sypaniny z horniny třídy těžitelnosti I, skupiny 1 až 3 ZKD 1000 m přes 10000 m</t>
  </si>
  <si>
    <t>Uložení sypaniny na skládky nebo meziskládky</t>
  </si>
  <si>
    <t>Základové patky ze ŽB se zvýšenými nároky na prostředí tř. C 30/37</t>
  </si>
  <si>
    <t>Výztuž základových patek betonářskou ocelí 10 505 (R)</t>
  </si>
  <si>
    <t>Výztuž základových patek svařovanými sítěmi Kari</t>
  </si>
  <si>
    <t xml:space="preserve"> 11</t>
  </si>
  <si>
    <t xml:space="preserve"> 12</t>
  </si>
  <si>
    <t>Bourání odvodňovacího žlabu z betonových příkopových tvárnic š do 800 mm</t>
  </si>
  <si>
    <t>Osazení příkopového žlabu do štěrkopísku tl 100 mm z betonových tvárnic š 800 mm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</si>
  <si>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</si>
  <si>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</si>
  <si>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</si>
  <si>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</si>
  <si>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</si>
  <si>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</si>
  <si>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</si>
  <si>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</si>
  <si>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</si>
  <si>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</si>
  <si>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</si>
  <si>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</si>
  <si>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</si>
  <si>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>Vytrhání obrub silničních ležatých</t>
  </si>
  <si>
    <t>Osazení obrubníku kamenného stojatého s boční opěrou do lože z betonu prostého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</si>
  <si>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</si>
  <si>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</si>
  <si>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</si>
  <si>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</si>
  <si>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</si>
  <si>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</si>
  <si>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 xml:space="preserve"> 32</t>
  </si>
  <si>
    <t xml:space="preserve"> 33</t>
  </si>
  <si>
    <t xml:space="preserve"> 34</t>
  </si>
  <si>
    <t xml:space="preserve"> 35</t>
  </si>
  <si>
    <t xml:space="preserve"> 36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</si>
  <si>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</si>
  <si>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</si>
  <si>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</si>
  <si>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</si>
  <si>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</si>
  <si>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</si>
  <si>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</si>
  <si>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</si>
  <si>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</si>
  <si>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</si>
  <si>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</si>
  <si>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</si>
  <si>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</si>
  <si>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</si>
  <si>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</si>
  <si>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</si>
  <si>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</si>
  <si>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OST</t>
  </si>
  <si>
    <t>Ostatní</t>
  </si>
  <si>
    <t>Soupis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</si>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</sst>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5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color rgb="FF000000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8" fillId="0" borderId="0" applyNumberFormat="0" applyFill="0" applyBorder="0" applyAlignment="0" applyProtection="0"/>
  </cellStyleXfs>
  <cellXfs count="40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7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7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1" fillId="4" borderId="9" xfId="0" applyFont="1" applyFill="1" applyBorder="1" applyAlignment="1" applyProtection="1">
      <alignment horizontal="center" vertical="center"/>
    </xf>
    <xf numFmtId="0" fontId="22" fillId="0" borderId="17" xfId="0" applyFont="1" applyBorder="1" applyAlignment="1" applyProtection="1">
      <alignment horizontal="center" vertical="center" wrapText="1"/>
    </xf>
    <xf numFmtId="0" fontId="22" fillId="0" borderId="18" xfId="0" applyFont="1" applyBorder="1" applyAlignment="1" applyProtection="1">
      <alignment horizontal="center" vertical="center" wrapText="1"/>
    </xf>
    <xf numFmtId="0" fontId="22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3" fillId="0" borderId="0" xfId="0" applyFont="1" applyAlignment="1" applyProtection="1">
      <alignment vertical="center"/>
    </xf>
    <xf numFmtId="4" fontId="23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19" fillId="0" borderId="15" xfId="0" applyNumberFormat="1" applyFont="1" applyBorder="1" applyAlignment="1" applyProtection="1">
      <alignment vertical="center"/>
    </xf>
    <xf numFmtId="4" fontId="19" fillId="0" borderId="0" xfId="0" applyNumberFormat="1" applyFont="1" applyBorder="1" applyAlignment="1" applyProtection="1">
      <alignment vertical="center"/>
    </xf>
    <xf numFmtId="166" fontId="19" fillId="0" borderId="0" xfId="0" applyNumberFormat="1" applyFont="1" applyBorder="1" applyAlignment="1" applyProtection="1">
      <alignment vertical="center"/>
    </xf>
    <xf numFmtId="4" fontId="19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1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1" fillId="4" borderId="0" xfId="0" applyFont="1" applyFill="1" applyAlignment="1" applyProtection="1">
      <alignment horizontal="right" vertical="center"/>
    </xf>
    <xf numFmtId="0" fontId="30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1" fillId="4" borderId="17" xfId="0" applyFont="1" applyFill="1" applyBorder="1" applyAlignment="1" applyProtection="1">
      <alignment horizontal="center" vertical="center" wrapText="1"/>
    </xf>
    <xf numFmtId="0" fontId="21" fillId="4" borderId="18" xfId="0" applyFont="1" applyFill="1" applyBorder="1" applyAlignment="1" applyProtection="1">
      <alignment horizontal="center" vertical="center" wrapText="1"/>
    </xf>
    <xf numFmtId="0" fontId="21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3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1" fillId="0" borderId="13" xfId="0" applyNumberFormat="1" applyFont="1" applyBorder="1" applyAlignment="1" applyProtection="1"/>
    <xf numFmtId="166" fontId="31" fillId="0" borderId="14" xfId="0" applyNumberFormat="1" applyFont="1" applyBorder="1" applyAlignment="1" applyProtection="1"/>
    <xf numFmtId="4" fontId="32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1" fillId="0" borderId="23" xfId="0" applyFont="1" applyBorder="1" applyAlignment="1" applyProtection="1">
      <alignment horizontal="center" vertical="center"/>
    </xf>
    <xf numFmtId="49" fontId="21" fillId="0" borderId="23" xfId="0" applyNumberFormat="1" applyFont="1" applyBorder="1" applyAlignment="1" applyProtection="1">
      <alignment horizontal="left" vertical="center" wrapText="1"/>
    </xf>
    <xf numFmtId="0" fontId="21" fillId="0" borderId="23" xfId="0" applyFont="1" applyBorder="1" applyAlignment="1" applyProtection="1">
      <alignment horizontal="left" vertical="center" wrapText="1"/>
    </xf>
    <xf numFmtId="0" fontId="21" fillId="0" borderId="23" xfId="0" applyFont="1" applyBorder="1" applyAlignment="1" applyProtection="1">
      <alignment horizontal="center" vertical="center" wrapText="1"/>
    </xf>
    <xf numFmtId="167" fontId="21" fillId="0" borderId="23" xfId="0" applyNumberFormat="1" applyFont="1" applyBorder="1" applyAlignment="1" applyProtection="1">
      <alignment vertical="center"/>
    </xf>
    <xf numFmtId="4" fontId="21" fillId="2" borderId="23" xfId="0" applyNumberFormat="1" applyFont="1" applyFill="1" applyBorder="1" applyAlignment="1" applyProtection="1">
      <alignment vertical="center"/>
      <protection locked="0"/>
    </xf>
    <xf numFmtId="4" fontId="21" fillId="0" borderId="23" xfId="0" applyNumberFormat="1" applyFont="1" applyBorder="1" applyAlignment="1" applyProtection="1">
      <alignment vertical="center"/>
    </xf>
    <xf numFmtId="0" fontId="22" fillId="2" borderId="15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center" vertical="center"/>
    </xf>
    <xf numFmtId="166" fontId="22" fillId="0" borderId="0" xfId="0" applyNumberFormat="1" applyFont="1" applyBorder="1" applyAlignment="1" applyProtection="1">
      <alignment vertical="center"/>
    </xf>
    <xf numFmtId="166" fontId="22" fillId="0" borderId="16" xfId="0" applyNumberFormat="1" applyFont="1" applyBorder="1" applyAlignment="1" applyProtection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3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4" fillId="0" borderId="23" xfId="0" applyFont="1" applyBorder="1" applyAlignment="1" applyProtection="1">
      <alignment horizontal="center" vertical="center"/>
    </xf>
    <xf numFmtId="49" fontId="34" fillId="0" borderId="23" xfId="0" applyNumberFormat="1" applyFont="1" applyBorder="1" applyAlignment="1" applyProtection="1">
      <alignment horizontal="left" vertical="center" wrapText="1"/>
    </xf>
    <xf numFmtId="0" fontId="34" fillId="0" borderId="23" xfId="0" applyFont="1" applyBorder="1" applyAlignment="1" applyProtection="1">
      <alignment horizontal="left" vertical="center" wrapText="1"/>
    </xf>
    <xf numFmtId="0" fontId="34" fillId="0" borderId="23" xfId="0" applyFont="1" applyBorder="1" applyAlignment="1" applyProtection="1">
      <alignment horizontal="center" vertical="center" wrapText="1"/>
    </xf>
    <xf numFmtId="167" fontId="34" fillId="0" borderId="23" xfId="0" applyNumberFormat="1" applyFont="1" applyBorder="1" applyAlignment="1" applyProtection="1">
      <alignment vertical="center"/>
    </xf>
    <xf numFmtId="4" fontId="34" fillId="2" borderId="23" xfId="0" applyNumberFormat="1" applyFont="1" applyFill="1" applyBorder="1" applyAlignment="1" applyProtection="1">
      <alignment vertical="center"/>
      <protection locked="0"/>
    </xf>
    <xf numFmtId="4" fontId="34" fillId="0" borderId="23" xfId="0" applyNumberFormat="1" applyFont="1" applyBorder="1" applyAlignment="1" applyProtection="1">
      <alignment vertical="center"/>
    </xf>
    <xf numFmtId="0" fontId="35" fillId="0" borderId="4" xfId="0" applyFont="1" applyBorder="1" applyAlignment="1">
      <alignment vertical="center"/>
    </xf>
    <xf numFmtId="0" fontId="34" fillId="2" borderId="15" xfId="0" applyFont="1" applyFill="1" applyBorder="1" applyAlignment="1" applyProtection="1">
      <alignment horizontal="left" vertical="center"/>
      <protection locked="0"/>
    </xf>
    <xf numFmtId="0" fontId="34" fillId="0" borderId="0" xfId="0" applyFont="1" applyBorder="1" applyAlignment="1" applyProtection="1">
      <alignment horizontal="center" vertical="center"/>
    </xf>
    <xf numFmtId="0" fontId="36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22" fillId="2" borderId="20" xfId="0" applyFont="1" applyFill="1" applyBorder="1" applyAlignment="1" applyProtection="1">
      <alignment horizontal="left" vertical="center"/>
      <protection locked="0"/>
    </xf>
    <xf numFmtId="0" fontId="22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2" fillId="0" borderId="21" xfId="0" applyNumberFormat="1" applyFont="1" applyBorder="1" applyAlignment="1" applyProtection="1">
      <alignment vertical="center"/>
    </xf>
    <xf numFmtId="166" fontId="22" fillId="0" borderId="22" xfId="0" applyNumberFormat="1" applyFont="1" applyBorder="1" applyAlignment="1" applyProtection="1">
      <alignment vertical="center"/>
    </xf>
    <xf numFmtId="0" fontId="37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8" fillId="0" borderId="17" xfId="0" applyFont="1" applyBorder="1" applyAlignment="1">
      <alignment horizontal="left" vertical="center" wrapText="1"/>
    </xf>
    <xf numFmtId="0" fontId="38" fillId="0" borderId="23" xfId="0" applyFont="1" applyBorder="1" applyAlignment="1">
      <alignment horizontal="left" vertical="center" wrapText="1"/>
    </xf>
    <xf numFmtId="0" fontId="38" fillId="0" borderId="23" xfId="0" applyFont="1" applyBorder="1" applyAlignment="1">
      <alignment horizontal="left" vertical="center"/>
    </xf>
    <xf numFmtId="167" fontId="38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39" fillId="0" borderId="24" xfId="0" applyFont="1" applyBorder="1" applyAlignment="1">
      <alignment vertical="center" wrapText="1"/>
    </xf>
    <xf numFmtId="0" fontId="39" fillId="0" borderId="25" xfId="0" applyFont="1" applyBorder="1" applyAlignment="1">
      <alignment vertical="center" wrapText="1"/>
    </xf>
    <xf numFmtId="0" fontId="39" fillId="0" borderId="26" xfId="0" applyFont="1" applyBorder="1" applyAlignment="1">
      <alignment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9" fillId="0" borderId="27" xfId="0" applyFont="1" applyBorder="1" applyAlignment="1">
      <alignment vertical="center" wrapText="1"/>
    </xf>
    <xf numFmtId="0" fontId="39" fillId="0" borderId="28" xfId="0" applyFont="1" applyBorder="1" applyAlignment="1">
      <alignment vertical="center" wrapText="1"/>
    </xf>
    <xf numFmtId="0" fontId="41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27" xfId="0" applyFont="1" applyBorder="1" applyAlignment="1">
      <alignment vertical="center" wrapText="1"/>
    </xf>
    <xf numFmtId="0" fontId="42" fillId="0" borderId="1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vertical="center"/>
    </xf>
    <xf numFmtId="49" fontId="42" fillId="0" borderId="1" xfId="0" applyNumberFormat="1" applyFont="1" applyBorder="1" applyAlignment="1">
      <alignment vertical="center" wrapText="1"/>
    </xf>
    <xf numFmtId="0" fontId="39" fillId="0" borderId="30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39" fillId="0" borderId="31" xfId="0" applyFont="1" applyBorder="1" applyAlignment="1">
      <alignment vertical="center" wrapText="1"/>
    </xf>
    <xf numFmtId="0" fontId="39" fillId="0" borderId="1" xfId="0" applyFont="1" applyBorder="1" applyAlignment="1">
      <alignment vertical="top"/>
    </xf>
    <xf numFmtId="0" fontId="39" fillId="0" borderId="0" xfId="0" applyFont="1" applyAlignment="1">
      <alignment vertical="top"/>
    </xf>
    <xf numFmtId="0" fontId="39" fillId="0" borderId="24" xfId="0" applyFont="1" applyBorder="1" applyAlignment="1">
      <alignment horizontal="left" vertical="center"/>
    </xf>
    <xf numFmtId="0" fontId="39" fillId="0" borderId="25" xfId="0" applyFont="1" applyBorder="1" applyAlignment="1">
      <alignment horizontal="left" vertical="center"/>
    </xf>
    <xf numFmtId="0" fontId="39" fillId="0" borderId="26" xfId="0" applyFont="1" applyBorder="1" applyAlignment="1">
      <alignment horizontal="left" vertical="center"/>
    </xf>
    <xf numFmtId="0" fontId="39" fillId="0" borderId="27" xfId="0" applyFont="1" applyBorder="1" applyAlignment="1">
      <alignment horizontal="left" vertical="center"/>
    </xf>
    <xf numFmtId="0" fontId="39" fillId="0" borderId="28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1" fillId="0" borderId="29" xfId="0" applyFont="1" applyBorder="1" applyAlignment="1">
      <alignment horizontal="left" vertical="center"/>
    </xf>
    <xf numFmtId="0" fontId="41" fillId="0" borderId="29" xfId="0" applyFont="1" applyBorder="1" applyAlignment="1">
      <alignment horizontal="center" vertical="center"/>
    </xf>
    <xf numFmtId="0" fontId="45" fillId="0" borderId="29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center" vertical="center"/>
    </xf>
    <xf numFmtId="0" fontId="39" fillId="0" borderId="30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39" fillId="0" borderId="31" xfId="0" applyFont="1" applyBorder="1" applyAlignment="1">
      <alignment horizontal="left" vertical="center"/>
    </xf>
    <xf numFmtId="0" fontId="3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39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left" vertical="center" wrapText="1"/>
    </xf>
    <xf numFmtId="0" fontId="39" fillId="0" borderId="25" xfId="0" applyFont="1" applyBorder="1" applyAlignment="1">
      <alignment horizontal="left" vertical="center" wrapText="1"/>
    </xf>
    <xf numFmtId="0" fontId="39" fillId="0" borderId="26" xfId="0" applyFont="1" applyBorder="1" applyAlignment="1">
      <alignment horizontal="left" vertical="center" wrapText="1"/>
    </xf>
    <xf numFmtId="0" fontId="39" fillId="0" borderId="27" xfId="0" applyFont="1" applyBorder="1" applyAlignment="1">
      <alignment horizontal="left" vertical="center" wrapText="1"/>
    </xf>
    <xf numFmtId="0" fontId="39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left" vertical="center" wrapText="1"/>
    </xf>
    <xf numFmtId="0" fontId="43" fillId="0" borderId="3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top"/>
    </xf>
    <xf numFmtId="0" fontId="42" fillId="0" borderId="1" xfId="0" applyFont="1" applyBorder="1" applyAlignment="1">
      <alignment horizontal="center" vertical="top"/>
    </xf>
    <xf numFmtId="0" fontId="43" fillId="0" borderId="30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1" fillId="0" borderId="1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1" fillId="0" borderId="29" xfId="0" applyFont="1" applyBorder="1" applyAlignment="1">
      <alignment vertical="center"/>
    </xf>
    <xf numFmtId="0" fontId="42" fillId="0" borderId="1" xfId="0" applyFont="1" applyBorder="1" applyAlignment="1">
      <alignment vertical="top"/>
    </xf>
    <xf numFmtId="49" fontId="42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1" fillId="0" borderId="29" xfId="0" applyFont="1" applyBorder="1" applyAlignment="1">
      <alignment horizontal="left"/>
    </xf>
    <xf numFmtId="0" fontId="45" fillId="0" borderId="29" xfId="0" applyFont="1" applyBorder="1" applyAlignment="1"/>
    <xf numFmtId="0" fontId="39" fillId="0" borderId="27" xfId="0" applyFont="1" applyBorder="1" applyAlignment="1">
      <alignment vertical="top"/>
    </xf>
    <xf numFmtId="0" fontId="39" fillId="0" borderId="28" xfId="0" applyFont="1" applyBorder="1" applyAlignment="1">
      <alignment vertical="top"/>
    </xf>
    <xf numFmtId="0" fontId="39" fillId="0" borderId="30" xfId="0" applyFont="1" applyBorder="1" applyAlignment="1">
      <alignment vertical="top"/>
    </xf>
    <xf numFmtId="0" fontId="39" fillId="0" borderId="29" xfId="0" applyFont="1" applyBorder="1" applyAlignment="1">
      <alignment vertical="top"/>
    </xf>
    <xf numFmtId="0" fontId="39" fillId="0" borderId="31" xfId="0" applyFont="1" applyBorder="1" applyAlignment="1">
      <alignment vertical="top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7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0" fillId="0" borderId="0" xfId="0"/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20" fillId="0" borderId="15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0" fillId="0" borderId="15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21" fillId="4" borderId="8" xfId="0" applyFont="1" applyFill="1" applyBorder="1" applyAlignment="1" applyProtection="1">
      <alignment horizontal="center" vertical="center"/>
    </xf>
    <xf numFmtId="0" fontId="21" fillId="4" borderId="8" xfId="0" applyFont="1" applyFill="1" applyBorder="1" applyAlignment="1" applyProtection="1">
      <alignment horizontal="left" vertical="center"/>
    </xf>
    <xf numFmtId="0" fontId="21" fillId="4" borderId="8" xfId="0" applyFont="1" applyFill="1" applyBorder="1" applyAlignment="1" applyProtection="1">
      <alignment horizontal="right" vertical="center"/>
    </xf>
    <xf numFmtId="4" fontId="23" fillId="0" borderId="0" xfId="0" applyNumberFormat="1" applyFont="1" applyAlignment="1" applyProtection="1">
      <alignment horizontal="right" vertical="center"/>
    </xf>
    <xf numFmtId="4" fontId="23" fillId="0" borderId="0" xfId="0" applyNumberFormat="1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1" fillId="4" borderId="7" xfId="0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3" fillId="0" borderId="0" xfId="0" applyFont="1" applyAlignment="1">
      <alignment horizontal="left" vertical="top" wrapText="1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left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top"/>
    </xf>
    <xf numFmtId="0" fontId="42" fillId="0" borderId="1" xfId="0" applyFont="1" applyBorder="1" applyAlignment="1">
      <alignment horizontal="left" vertical="center" wrapText="1"/>
    </xf>
    <xf numFmtId="0" fontId="41" fillId="0" borderId="29" xfId="0" applyFont="1" applyBorder="1" applyAlignment="1">
      <alignment horizontal="left" wrapText="1"/>
    </xf>
    <xf numFmtId="49" fontId="42" fillId="0" borderId="1" xfId="0" applyNumberFormat="1" applyFont="1" applyBorder="1" applyAlignment="1">
      <alignment horizontal="left" vertical="center" wrapText="1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94"/>
  <sheetViews>
    <sheetView showGridLines="0" topLeftCell="A157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s="1" customFormat="1" ht="36.950000000000003" customHeight="1"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s="1" customFormat="1" ht="24.95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pans="1:74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344" t="s">
        <v>14</v>
      </c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23"/>
      <c r="AQ5" s="23"/>
      <c r="AR5" s="21"/>
      <c r="BE5" s="341" t="s">
        <v>15</v>
      </c>
      <c r="BS5" s="18" t="s">
        <v>6</v>
      </c>
    </row>
    <row r="6" spans="1:74" s="1" customFormat="1" ht="36.950000000000003" customHeight="1">
      <c r="B6" s="22"/>
      <c r="C6" s="23"/>
      <c r="D6" s="29" t="s">
        <v>16</v>
      </c>
      <c r="E6" s="23"/>
      <c r="F6" s="23"/>
      <c r="G6" s="23"/>
      <c r="H6" s="23"/>
      <c r="I6" s="23"/>
      <c r="J6" s="23"/>
      <c r="K6" s="346" t="s">
        <v>17</v>
      </c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23"/>
      <c r="AQ6" s="23"/>
      <c r="AR6" s="21"/>
      <c r="BE6" s="342"/>
      <c r="BS6" s="18" t="s">
        <v>6</v>
      </c>
    </row>
    <row r="7" spans="1:74" s="1" customFormat="1" ht="12" customHeight="1">
      <c r="B7" s="22"/>
      <c r="C7" s="23"/>
      <c r="D7" s="30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0" t="s">
        <v>20</v>
      </c>
      <c r="AL7" s="23"/>
      <c r="AM7" s="23"/>
      <c r="AN7" s="28" t="s">
        <v>19</v>
      </c>
      <c r="AO7" s="23"/>
      <c r="AP7" s="23"/>
      <c r="AQ7" s="23"/>
      <c r="AR7" s="21"/>
      <c r="BE7" s="342"/>
      <c r="BS7" s="18" t="s">
        <v>6</v>
      </c>
    </row>
    <row r="8" spans="1:74" s="1" customFormat="1" ht="12" customHeight="1">
      <c r="B8" s="22"/>
      <c r="C8" s="23"/>
      <c r="D8" s="30" t="s">
        <v>21</v>
      </c>
      <c r="E8" s="23"/>
      <c r="F8" s="23"/>
      <c r="G8" s="23"/>
      <c r="H8" s="23"/>
      <c r="I8" s="23"/>
      <c r="J8" s="23"/>
      <c r="K8" s="28" t="s">
        <v>22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0" t="s">
        <v>23</v>
      </c>
      <c r="AL8" s="23"/>
      <c r="AM8" s="23"/>
      <c r="AN8" s="31" t="s">
        <v>24</v>
      </c>
      <c r="AO8" s="23"/>
      <c r="AP8" s="23"/>
      <c r="AQ8" s="23"/>
      <c r="AR8" s="21"/>
      <c r="BE8" s="342"/>
      <c r="BS8" s="18" t="s">
        <v>6</v>
      </c>
    </row>
    <row r="9" spans="1:74" s="1" customFormat="1" ht="14.45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42"/>
      <c r="BS9" s="18" t="s">
        <v>6</v>
      </c>
    </row>
    <row r="10" spans="1:74" s="1" customFormat="1" ht="12" customHeight="1">
      <c r="B10" s="22"/>
      <c r="C10" s="23"/>
      <c r="D10" s="30" t="s">
        <v>25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0" t="s">
        <v>26</v>
      </c>
      <c r="AL10" s="23"/>
      <c r="AM10" s="23"/>
      <c r="AN10" s="28" t="s">
        <v>27</v>
      </c>
      <c r="AO10" s="23"/>
      <c r="AP10" s="23"/>
      <c r="AQ10" s="23"/>
      <c r="AR10" s="21"/>
      <c r="BE10" s="342"/>
      <c r="BS10" s="18" t="s">
        <v>6</v>
      </c>
    </row>
    <row r="11" spans="1:74" s="1" customFormat="1" ht="18.399999999999999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0" t="s">
        <v>29</v>
      </c>
      <c r="AL11" s="23"/>
      <c r="AM11" s="23"/>
      <c r="AN11" s="28" t="s">
        <v>30</v>
      </c>
      <c r="AO11" s="23"/>
      <c r="AP11" s="23"/>
      <c r="AQ11" s="23"/>
      <c r="AR11" s="21"/>
      <c r="BE11" s="342"/>
      <c r="BS11" s="18" t="s">
        <v>6</v>
      </c>
    </row>
    <row r="12" spans="1:74" s="1" customFormat="1" ht="6.95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42"/>
      <c r="BS12" s="18" t="s">
        <v>6</v>
      </c>
    </row>
    <row r="13" spans="1:74" s="1" customFormat="1" ht="12" customHeight="1">
      <c r="B13" s="22"/>
      <c r="C13" s="23"/>
      <c r="D13" s="30" t="s">
        <v>31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0" t="s">
        <v>26</v>
      </c>
      <c r="AL13" s="23"/>
      <c r="AM13" s="23"/>
      <c r="AN13" s="32" t="s">
        <v>32</v>
      </c>
      <c r="AO13" s="23"/>
      <c r="AP13" s="23"/>
      <c r="AQ13" s="23"/>
      <c r="AR13" s="21"/>
      <c r="BE13" s="342"/>
      <c r="BS13" s="18" t="s">
        <v>6</v>
      </c>
    </row>
    <row r="14" spans="1:74" ht="12.75">
      <c r="B14" s="22"/>
      <c r="C14" s="23"/>
      <c r="D14" s="23"/>
      <c r="E14" s="347" t="s">
        <v>32</v>
      </c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8"/>
      <c r="AK14" s="30" t="s">
        <v>29</v>
      </c>
      <c r="AL14" s="23"/>
      <c r="AM14" s="23"/>
      <c r="AN14" s="32" t="s">
        <v>32</v>
      </c>
      <c r="AO14" s="23"/>
      <c r="AP14" s="23"/>
      <c r="AQ14" s="23"/>
      <c r="AR14" s="21"/>
      <c r="BE14" s="342"/>
      <c r="BS14" s="18" t="s">
        <v>6</v>
      </c>
    </row>
    <row r="15" spans="1:74" s="1" customFormat="1" ht="6.95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42"/>
      <c r="BS15" s="18" t="s">
        <v>4</v>
      </c>
    </row>
    <row r="16" spans="1:74" s="1" customFormat="1" ht="12" customHeight="1">
      <c r="B16" s="22"/>
      <c r="C16" s="23"/>
      <c r="D16" s="30" t="s">
        <v>33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0" t="s">
        <v>26</v>
      </c>
      <c r="AL16" s="23"/>
      <c r="AM16" s="23"/>
      <c r="AN16" s="28" t="s">
        <v>34</v>
      </c>
      <c r="AO16" s="23"/>
      <c r="AP16" s="23"/>
      <c r="AQ16" s="23"/>
      <c r="AR16" s="21"/>
      <c r="BE16" s="342"/>
      <c r="BS16" s="18" t="s">
        <v>4</v>
      </c>
    </row>
    <row r="17" spans="1:71" s="1" customFormat="1" ht="18.399999999999999" customHeight="1">
      <c r="B17" s="22"/>
      <c r="C17" s="23"/>
      <c r="D17" s="23"/>
      <c r="E17" s="28" t="s">
        <v>35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0" t="s">
        <v>29</v>
      </c>
      <c r="AL17" s="23"/>
      <c r="AM17" s="23"/>
      <c r="AN17" s="28" t="s">
        <v>36</v>
      </c>
      <c r="AO17" s="23"/>
      <c r="AP17" s="23"/>
      <c r="AQ17" s="23"/>
      <c r="AR17" s="21"/>
      <c r="BE17" s="342"/>
      <c r="BS17" s="18" t="s">
        <v>37</v>
      </c>
    </row>
    <row r="18" spans="1:71" s="1" customFormat="1" ht="6.95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42"/>
      <c r="BS18" s="18" t="s">
        <v>6</v>
      </c>
    </row>
    <row r="19" spans="1:71" s="1" customFormat="1" ht="12" customHeight="1">
      <c r="B19" s="22"/>
      <c r="C19" s="23"/>
      <c r="D19" s="30" t="s">
        <v>38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0" t="s">
        <v>26</v>
      </c>
      <c r="AL19" s="23"/>
      <c r="AM19" s="23"/>
      <c r="AN19" s="28" t="s">
        <v>19</v>
      </c>
      <c r="AO19" s="23"/>
      <c r="AP19" s="23"/>
      <c r="AQ19" s="23"/>
      <c r="AR19" s="21"/>
      <c r="BE19" s="342"/>
      <c r="BS19" s="18" t="s">
        <v>6</v>
      </c>
    </row>
    <row r="20" spans="1:71" s="1" customFormat="1" ht="18.399999999999999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0" t="s">
        <v>29</v>
      </c>
      <c r="AL20" s="23"/>
      <c r="AM20" s="23"/>
      <c r="AN20" s="28" t="s">
        <v>19</v>
      </c>
      <c r="AO20" s="23"/>
      <c r="AP20" s="23"/>
      <c r="AQ20" s="23"/>
      <c r="AR20" s="21"/>
      <c r="BE20" s="342"/>
      <c r="BS20" s="18" t="s">
        <v>4</v>
      </c>
    </row>
    <row r="21" spans="1:71" s="1" customFormat="1" ht="6.95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42"/>
    </row>
    <row r="22" spans="1:71" s="1" customFormat="1" ht="12" customHeight="1">
      <c r="B22" s="22"/>
      <c r="C22" s="23"/>
      <c r="D22" s="30" t="s">
        <v>40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42"/>
    </row>
    <row r="23" spans="1:71" s="1" customFormat="1" ht="47.25" customHeight="1">
      <c r="B23" s="22"/>
      <c r="C23" s="23"/>
      <c r="D23" s="23"/>
      <c r="E23" s="349" t="s">
        <v>41</v>
      </c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23"/>
      <c r="AP23" s="23"/>
      <c r="AQ23" s="23"/>
      <c r="AR23" s="21"/>
      <c r="BE23" s="342"/>
    </row>
    <row r="24" spans="1:71" s="1" customFormat="1" ht="6.95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42"/>
    </row>
    <row r="25" spans="1:71" s="1" customFormat="1" ht="6.95" customHeight="1">
      <c r="B25" s="22"/>
      <c r="C25" s="23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23"/>
      <c r="AQ25" s="23"/>
      <c r="AR25" s="21"/>
      <c r="BE25" s="342"/>
    </row>
    <row r="26" spans="1:71" s="2" customFormat="1" ht="25.9" customHeight="1">
      <c r="A26" s="35"/>
      <c r="B26" s="36"/>
      <c r="C26" s="37"/>
      <c r="D26" s="38" t="s">
        <v>42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50">
        <f>ROUND(AG54,2)</f>
        <v>0</v>
      </c>
      <c r="AL26" s="351"/>
      <c r="AM26" s="351"/>
      <c r="AN26" s="351"/>
      <c r="AO26" s="351"/>
      <c r="AP26" s="37"/>
      <c r="AQ26" s="37"/>
      <c r="AR26" s="40"/>
      <c r="BE26" s="342"/>
    </row>
    <row r="27" spans="1:71" s="2" customFormat="1" ht="6.95" customHeight="1">
      <c r="A27" s="35"/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40"/>
      <c r="BE27" s="342"/>
    </row>
    <row r="28" spans="1:71" s="2" customFormat="1" ht="12.75">
      <c r="A28" s="35"/>
      <c r="B28" s="36"/>
      <c r="C28" s="37"/>
      <c r="D28" s="37"/>
      <c r="E28" s="37"/>
      <c r="F28" s="37"/>
      <c r="G28" s="37"/>
      <c r="H28" s="37"/>
      <c r="I28" s="37"/>
      <c r="J28" s="37"/>
      <c r="K28" s="37"/>
      <c r="L28" s="352" t="s">
        <v>43</v>
      </c>
      <c r="M28" s="352"/>
      <c r="N28" s="352"/>
      <c r="O28" s="352"/>
      <c r="P28" s="352"/>
      <c r="Q28" s="37"/>
      <c r="R28" s="37"/>
      <c r="S28" s="37"/>
      <c r="T28" s="37"/>
      <c r="U28" s="37"/>
      <c r="V28" s="37"/>
      <c r="W28" s="352" t="s">
        <v>44</v>
      </c>
      <c r="X28" s="352"/>
      <c r="Y28" s="352"/>
      <c r="Z28" s="352"/>
      <c r="AA28" s="352"/>
      <c r="AB28" s="352"/>
      <c r="AC28" s="352"/>
      <c r="AD28" s="352"/>
      <c r="AE28" s="352"/>
      <c r="AF28" s="37"/>
      <c r="AG28" s="37"/>
      <c r="AH28" s="37"/>
      <c r="AI28" s="37"/>
      <c r="AJ28" s="37"/>
      <c r="AK28" s="352" t="s">
        <v>45</v>
      </c>
      <c r="AL28" s="352"/>
      <c r="AM28" s="352"/>
      <c r="AN28" s="352"/>
      <c r="AO28" s="352"/>
      <c r="AP28" s="37"/>
      <c r="AQ28" s="37"/>
      <c r="AR28" s="40"/>
      <c r="BE28" s="342"/>
    </row>
    <row r="29" spans="1:71" s="3" customFormat="1" ht="14.45" customHeight="1">
      <c r="B29" s="41"/>
      <c r="C29" s="42"/>
      <c r="D29" s="30" t="s">
        <v>46</v>
      </c>
      <c r="E29" s="42"/>
      <c r="F29" s="30" t="s">
        <v>47</v>
      </c>
      <c r="G29" s="42"/>
      <c r="H29" s="42"/>
      <c r="I29" s="42"/>
      <c r="J29" s="42"/>
      <c r="K29" s="42"/>
      <c r="L29" s="355">
        <v>0.21</v>
      </c>
      <c r="M29" s="354"/>
      <c r="N29" s="354"/>
      <c r="O29" s="354"/>
      <c r="P29" s="354"/>
      <c r="Q29" s="42"/>
      <c r="R29" s="42"/>
      <c r="S29" s="42"/>
      <c r="T29" s="42"/>
      <c r="U29" s="42"/>
      <c r="V29" s="42"/>
      <c r="W29" s="353">
        <f>ROUND(AZ54, 2)</f>
        <v>0</v>
      </c>
      <c r="X29" s="354"/>
      <c r="Y29" s="354"/>
      <c r="Z29" s="354"/>
      <c r="AA29" s="354"/>
      <c r="AB29" s="354"/>
      <c r="AC29" s="354"/>
      <c r="AD29" s="354"/>
      <c r="AE29" s="354"/>
      <c r="AF29" s="42"/>
      <c r="AG29" s="42"/>
      <c r="AH29" s="42"/>
      <c r="AI29" s="42"/>
      <c r="AJ29" s="42"/>
      <c r="AK29" s="353">
        <f>ROUND(AV54, 2)</f>
        <v>0</v>
      </c>
      <c r="AL29" s="354"/>
      <c r="AM29" s="354"/>
      <c r="AN29" s="354"/>
      <c r="AO29" s="354"/>
      <c r="AP29" s="42"/>
      <c r="AQ29" s="42"/>
      <c r="AR29" s="43"/>
      <c r="BE29" s="343"/>
    </row>
    <row r="30" spans="1:71" s="3" customFormat="1" ht="14.45" customHeight="1">
      <c r="B30" s="41"/>
      <c r="C30" s="42"/>
      <c r="D30" s="42"/>
      <c r="E30" s="42"/>
      <c r="F30" s="30" t="s">
        <v>48</v>
      </c>
      <c r="G30" s="42"/>
      <c r="H30" s="42"/>
      <c r="I30" s="42"/>
      <c r="J30" s="42"/>
      <c r="K30" s="42"/>
      <c r="L30" s="355">
        <v>0.15</v>
      </c>
      <c r="M30" s="354"/>
      <c r="N30" s="354"/>
      <c r="O30" s="354"/>
      <c r="P30" s="354"/>
      <c r="Q30" s="42"/>
      <c r="R30" s="42"/>
      <c r="S30" s="42"/>
      <c r="T30" s="42"/>
      <c r="U30" s="42"/>
      <c r="V30" s="42"/>
      <c r="W30" s="353">
        <f>ROUND(BA54, 2)</f>
        <v>0</v>
      </c>
      <c r="X30" s="354"/>
      <c r="Y30" s="354"/>
      <c r="Z30" s="354"/>
      <c r="AA30" s="354"/>
      <c r="AB30" s="354"/>
      <c r="AC30" s="354"/>
      <c r="AD30" s="354"/>
      <c r="AE30" s="354"/>
      <c r="AF30" s="42"/>
      <c r="AG30" s="42"/>
      <c r="AH30" s="42"/>
      <c r="AI30" s="42"/>
      <c r="AJ30" s="42"/>
      <c r="AK30" s="353">
        <f>ROUND(AW54, 2)</f>
        <v>0</v>
      </c>
      <c r="AL30" s="354"/>
      <c r="AM30" s="354"/>
      <c r="AN30" s="354"/>
      <c r="AO30" s="354"/>
      <c r="AP30" s="42"/>
      <c r="AQ30" s="42"/>
      <c r="AR30" s="43"/>
      <c r="BE30" s="343"/>
    </row>
    <row r="31" spans="1:71" s="3" customFormat="1" ht="14.45" hidden="1" customHeight="1">
      <c r="B31" s="41"/>
      <c r="C31" s="42"/>
      <c r="D31" s="42"/>
      <c r="E31" s="42"/>
      <c r="F31" s="30" t="s">
        <v>49</v>
      </c>
      <c r="G31" s="42"/>
      <c r="H31" s="42"/>
      <c r="I31" s="42"/>
      <c r="J31" s="42"/>
      <c r="K31" s="42"/>
      <c r="L31" s="355">
        <v>0.21</v>
      </c>
      <c r="M31" s="354"/>
      <c r="N31" s="354"/>
      <c r="O31" s="354"/>
      <c r="P31" s="354"/>
      <c r="Q31" s="42"/>
      <c r="R31" s="42"/>
      <c r="S31" s="42"/>
      <c r="T31" s="42"/>
      <c r="U31" s="42"/>
      <c r="V31" s="42"/>
      <c r="W31" s="353">
        <f>ROUND(BB54, 2)</f>
        <v>0</v>
      </c>
      <c r="X31" s="354"/>
      <c r="Y31" s="354"/>
      <c r="Z31" s="354"/>
      <c r="AA31" s="354"/>
      <c r="AB31" s="354"/>
      <c r="AC31" s="354"/>
      <c r="AD31" s="354"/>
      <c r="AE31" s="354"/>
      <c r="AF31" s="42"/>
      <c r="AG31" s="42"/>
      <c r="AH31" s="42"/>
      <c r="AI31" s="42"/>
      <c r="AJ31" s="42"/>
      <c r="AK31" s="353">
        <v>0</v>
      </c>
      <c r="AL31" s="354"/>
      <c r="AM31" s="354"/>
      <c r="AN31" s="354"/>
      <c r="AO31" s="354"/>
      <c r="AP31" s="42"/>
      <c r="AQ31" s="42"/>
      <c r="AR31" s="43"/>
      <c r="BE31" s="343"/>
    </row>
    <row r="32" spans="1:71" s="3" customFormat="1" ht="14.45" hidden="1" customHeight="1">
      <c r="B32" s="41"/>
      <c r="C32" s="42"/>
      <c r="D32" s="42"/>
      <c r="E32" s="42"/>
      <c r="F32" s="30" t="s">
        <v>50</v>
      </c>
      <c r="G32" s="42"/>
      <c r="H32" s="42"/>
      <c r="I32" s="42"/>
      <c r="J32" s="42"/>
      <c r="K32" s="42"/>
      <c r="L32" s="355">
        <v>0.15</v>
      </c>
      <c r="M32" s="354"/>
      <c r="N32" s="354"/>
      <c r="O32" s="354"/>
      <c r="P32" s="354"/>
      <c r="Q32" s="42"/>
      <c r="R32" s="42"/>
      <c r="S32" s="42"/>
      <c r="T32" s="42"/>
      <c r="U32" s="42"/>
      <c r="V32" s="42"/>
      <c r="W32" s="353">
        <f>ROUND(BC54, 2)</f>
        <v>0</v>
      </c>
      <c r="X32" s="354"/>
      <c r="Y32" s="354"/>
      <c r="Z32" s="354"/>
      <c r="AA32" s="354"/>
      <c r="AB32" s="354"/>
      <c r="AC32" s="354"/>
      <c r="AD32" s="354"/>
      <c r="AE32" s="354"/>
      <c r="AF32" s="42"/>
      <c r="AG32" s="42"/>
      <c r="AH32" s="42"/>
      <c r="AI32" s="42"/>
      <c r="AJ32" s="42"/>
      <c r="AK32" s="353">
        <v>0</v>
      </c>
      <c r="AL32" s="354"/>
      <c r="AM32" s="354"/>
      <c r="AN32" s="354"/>
      <c r="AO32" s="354"/>
      <c r="AP32" s="42"/>
      <c r="AQ32" s="42"/>
      <c r="AR32" s="43"/>
      <c r="BE32" s="343"/>
    </row>
    <row r="33" spans="1:57" s="3" customFormat="1" ht="14.45" hidden="1" customHeight="1">
      <c r="B33" s="41"/>
      <c r="C33" s="42"/>
      <c r="D33" s="42"/>
      <c r="E33" s="42"/>
      <c r="F33" s="30" t="s">
        <v>51</v>
      </c>
      <c r="G33" s="42"/>
      <c r="H33" s="42"/>
      <c r="I33" s="42"/>
      <c r="J33" s="42"/>
      <c r="K33" s="42"/>
      <c r="L33" s="355">
        <v>0</v>
      </c>
      <c r="M33" s="354"/>
      <c r="N33" s="354"/>
      <c r="O33" s="354"/>
      <c r="P33" s="354"/>
      <c r="Q33" s="42"/>
      <c r="R33" s="42"/>
      <c r="S33" s="42"/>
      <c r="T33" s="42"/>
      <c r="U33" s="42"/>
      <c r="V33" s="42"/>
      <c r="W33" s="353">
        <f>ROUND(BD54, 2)</f>
        <v>0</v>
      </c>
      <c r="X33" s="354"/>
      <c r="Y33" s="354"/>
      <c r="Z33" s="354"/>
      <c r="AA33" s="354"/>
      <c r="AB33" s="354"/>
      <c r="AC33" s="354"/>
      <c r="AD33" s="354"/>
      <c r="AE33" s="354"/>
      <c r="AF33" s="42"/>
      <c r="AG33" s="42"/>
      <c r="AH33" s="42"/>
      <c r="AI33" s="42"/>
      <c r="AJ33" s="42"/>
      <c r="AK33" s="353">
        <v>0</v>
      </c>
      <c r="AL33" s="354"/>
      <c r="AM33" s="354"/>
      <c r="AN33" s="354"/>
      <c r="AO33" s="354"/>
      <c r="AP33" s="42"/>
      <c r="AQ33" s="42"/>
      <c r="AR33" s="43"/>
    </row>
    <row r="34" spans="1:57" s="2" customFormat="1" ht="6.95" customHeight="1">
      <c r="A34" s="35"/>
      <c r="B34" s="36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40"/>
      <c r="BE34" s="35"/>
    </row>
    <row r="35" spans="1:57" s="2" customFormat="1" ht="25.9" customHeight="1">
      <c r="A35" s="35"/>
      <c r="B35" s="36"/>
      <c r="C35" s="44"/>
      <c r="D35" s="45" t="s">
        <v>52</v>
      </c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7" t="s">
        <v>53</v>
      </c>
      <c r="U35" s="46"/>
      <c r="V35" s="46"/>
      <c r="W35" s="46"/>
      <c r="X35" s="359" t="s">
        <v>54</v>
      </c>
      <c r="Y35" s="357"/>
      <c r="Z35" s="357"/>
      <c r="AA35" s="357"/>
      <c r="AB35" s="357"/>
      <c r="AC35" s="46"/>
      <c r="AD35" s="46"/>
      <c r="AE35" s="46"/>
      <c r="AF35" s="46"/>
      <c r="AG35" s="46"/>
      <c r="AH35" s="46"/>
      <c r="AI35" s="46"/>
      <c r="AJ35" s="46"/>
      <c r="AK35" s="356">
        <f>SUM(AK26:AK33)</f>
        <v>0</v>
      </c>
      <c r="AL35" s="357"/>
      <c r="AM35" s="357"/>
      <c r="AN35" s="357"/>
      <c r="AO35" s="358"/>
      <c r="AP35" s="44"/>
      <c r="AQ35" s="44"/>
      <c r="AR35" s="40"/>
      <c r="BE35" s="35"/>
    </row>
    <row r="36" spans="1:57" s="2" customFormat="1" ht="6.95" customHeight="1">
      <c r="A36" s="35"/>
      <c r="B36" s="36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40"/>
      <c r="BE36" s="35"/>
    </row>
    <row r="37" spans="1:57" s="2" customFormat="1" ht="6.95" customHeight="1">
      <c r="A37" s="35"/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0"/>
      <c r="BE37" s="35"/>
    </row>
    <row r="41" spans="1:57" s="2" customFormat="1" ht="6.95" customHeight="1">
      <c r="A41" s="35"/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40"/>
      <c r="BE41" s="35"/>
    </row>
    <row r="42" spans="1:57" s="2" customFormat="1" ht="24.95" customHeight="1">
      <c r="A42" s="35"/>
      <c r="B42" s="36"/>
      <c r="C42" s="24" t="s">
        <v>55</v>
      </c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40"/>
      <c r="BE42" s="35"/>
    </row>
    <row r="43" spans="1:57" s="2" customFormat="1" ht="6.95" customHeight="1">
      <c r="A43" s="35"/>
      <c r="B43" s="36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40"/>
      <c r="BE43" s="35"/>
    </row>
    <row r="44" spans="1:57" s="4" customFormat="1" ht="12" customHeight="1">
      <c r="B44" s="52"/>
      <c r="C44" s="30" t="s">
        <v>13</v>
      </c>
      <c r="D44" s="53"/>
      <c r="E44" s="53"/>
      <c r="F44" s="53"/>
      <c r="G44" s="53"/>
      <c r="H44" s="53"/>
      <c r="I44" s="53"/>
      <c r="J44" s="53"/>
      <c r="K44" s="53"/>
      <c r="L44" s="53" t="str">
        <f>K5</f>
        <v>210223</v>
      </c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4"/>
    </row>
    <row r="45" spans="1:57" s="5" customFormat="1" ht="36.950000000000003" customHeight="1">
      <c r="B45" s="55"/>
      <c r="C45" s="56" t="s">
        <v>16</v>
      </c>
      <c r="D45" s="57"/>
      <c r="E45" s="57"/>
      <c r="F45" s="57"/>
      <c r="G45" s="57"/>
      <c r="H45" s="57"/>
      <c r="I45" s="57"/>
      <c r="J45" s="57"/>
      <c r="K45" s="57"/>
      <c r="L45" s="377" t="str">
        <f>K6</f>
        <v>Modernizace dopravního značení, 3. etapa, 5. května, č. akce 9991771</v>
      </c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57"/>
      <c r="AQ45" s="57"/>
      <c r="AR45" s="58"/>
    </row>
    <row r="46" spans="1:57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40"/>
      <c r="BE46" s="35"/>
    </row>
    <row r="47" spans="1:57" s="2" customFormat="1" ht="12" customHeight="1">
      <c r="A47" s="35"/>
      <c r="B47" s="36"/>
      <c r="C47" s="30" t="s">
        <v>21</v>
      </c>
      <c r="D47" s="37"/>
      <c r="E47" s="37"/>
      <c r="F47" s="37"/>
      <c r="G47" s="37"/>
      <c r="H47" s="37"/>
      <c r="I47" s="37"/>
      <c r="J47" s="37"/>
      <c r="K47" s="37"/>
      <c r="L47" s="59" t="str">
        <f>IF(K8="","",K8)</f>
        <v>Praha 4</v>
      </c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0" t="s">
        <v>23</v>
      </c>
      <c r="AJ47" s="37"/>
      <c r="AK47" s="37"/>
      <c r="AL47" s="37"/>
      <c r="AM47" s="379" t="str">
        <f>IF(AN8= "","",AN8)</f>
        <v>22. 2. 2021</v>
      </c>
      <c r="AN47" s="379"/>
      <c r="AO47" s="37"/>
      <c r="AP47" s="37"/>
      <c r="AQ47" s="37"/>
      <c r="AR47" s="40"/>
      <c r="BE47" s="35"/>
    </row>
    <row r="48" spans="1:57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40"/>
      <c r="BE48" s="35"/>
    </row>
    <row r="49" spans="1:91" s="2" customFormat="1" ht="25.7" customHeight="1">
      <c r="A49" s="35"/>
      <c r="B49" s="36"/>
      <c r="C49" s="30" t="s">
        <v>25</v>
      </c>
      <c r="D49" s="37"/>
      <c r="E49" s="37"/>
      <c r="F49" s="37"/>
      <c r="G49" s="37"/>
      <c r="H49" s="37"/>
      <c r="I49" s="37"/>
      <c r="J49" s="37"/>
      <c r="K49" s="37"/>
      <c r="L49" s="53" t="str">
        <f>IF(E11= "","",E11)</f>
        <v>Technická správa komunikací hl. m. Prahy, a.s.</v>
      </c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0" t="s">
        <v>33</v>
      </c>
      <c r="AJ49" s="37"/>
      <c r="AK49" s="37"/>
      <c r="AL49" s="37"/>
      <c r="AM49" s="360" t="str">
        <f>IF(E17="","",E17)</f>
        <v>d plus projektová a inženýrská a.s.</v>
      </c>
      <c r="AN49" s="361"/>
      <c r="AO49" s="361"/>
      <c r="AP49" s="361"/>
      <c r="AQ49" s="37"/>
      <c r="AR49" s="40"/>
      <c r="AS49" s="365" t="s">
        <v>56</v>
      </c>
      <c r="AT49" s="366"/>
      <c r="AU49" s="61"/>
      <c r="AV49" s="61"/>
      <c r="AW49" s="61"/>
      <c r="AX49" s="61"/>
      <c r="AY49" s="61"/>
      <c r="AZ49" s="61"/>
      <c r="BA49" s="61"/>
      <c r="BB49" s="61"/>
      <c r="BC49" s="61"/>
      <c r="BD49" s="62"/>
      <c r="BE49" s="35"/>
    </row>
    <row r="50" spans="1:91" s="2" customFormat="1" ht="15.2" customHeight="1">
      <c r="A50" s="35"/>
      <c r="B50" s="36"/>
      <c r="C50" s="30" t="s">
        <v>31</v>
      </c>
      <c r="D50" s="37"/>
      <c r="E50" s="37"/>
      <c r="F50" s="37"/>
      <c r="G50" s="37"/>
      <c r="H50" s="37"/>
      <c r="I50" s="37"/>
      <c r="J50" s="37"/>
      <c r="K50" s="37"/>
      <c r="L50" s="53" t="str">
        <f>IF(E14= "Vyplň údaj","",E14)</f>
        <v/>
      </c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0" t="s">
        <v>38</v>
      </c>
      <c r="AJ50" s="37"/>
      <c r="AK50" s="37"/>
      <c r="AL50" s="37"/>
      <c r="AM50" s="360" t="str">
        <f>IF(E20="","",E20)</f>
        <v xml:space="preserve"> </v>
      </c>
      <c r="AN50" s="361"/>
      <c r="AO50" s="361"/>
      <c r="AP50" s="361"/>
      <c r="AQ50" s="37"/>
      <c r="AR50" s="40"/>
      <c r="AS50" s="367"/>
      <c r="AT50" s="368"/>
      <c r="AU50" s="63"/>
      <c r="AV50" s="63"/>
      <c r="AW50" s="63"/>
      <c r="AX50" s="63"/>
      <c r="AY50" s="63"/>
      <c r="AZ50" s="63"/>
      <c r="BA50" s="63"/>
      <c r="BB50" s="63"/>
      <c r="BC50" s="63"/>
      <c r="BD50" s="64"/>
      <c r="BE50" s="35"/>
    </row>
    <row r="51" spans="1:91" s="2" customFormat="1" ht="10.9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40"/>
      <c r="AS51" s="369"/>
      <c r="AT51" s="370"/>
      <c r="AU51" s="65"/>
      <c r="AV51" s="65"/>
      <c r="AW51" s="65"/>
      <c r="AX51" s="65"/>
      <c r="AY51" s="65"/>
      <c r="AZ51" s="65"/>
      <c r="BA51" s="65"/>
      <c r="BB51" s="65"/>
      <c r="BC51" s="65"/>
      <c r="BD51" s="66"/>
      <c r="BE51" s="35"/>
    </row>
    <row r="52" spans="1:91" s="2" customFormat="1" ht="29.25" customHeight="1">
      <c r="A52" s="35"/>
      <c r="B52" s="36"/>
      <c r="C52" s="380" t="s">
        <v>57</v>
      </c>
      <c r="D52" s="372"/>
      <c r="E52" s="372"/>
      <c r="F52" s="372"/>
      <c r="G52" s="372"/>
      <c r="H52" s="67"/>
      <c r="I52" s="371" t="s">
        <v>58</v>
      </c>
      <c r="J52" s="372"/>
      <c r="K52" s="372"/>
      <c r="L52" s="372"/>
      <c r="M52" s="372"/>
      <c r="N52" s="372"/>
      <c r="O52" s="372"/>
      <c r="P52" s="372"/>
      <c r="Q52" s="372"/>
      <c r="R52" s="372"/>
      <c r="S52" s="372"/>
      <c r="T52" s="372"/>
      <c r="U52" s="372"/>
      <c r="V52" s="372"/>
      <c r="W52" s="372"/>
      <c r="X52" s="372"/>
      <c r="Y52" s="372"/>
      <c r="Z52" s="372"/>
      <c r="AA52" s="372"/>
      <c r="AB52" s="372"/>
      <c r="AC52" s="372"/>
      <c r="AD52" s="372"/>
      <c r="AE52" s="372"/>
      <c r="AF52" s="372"/>
      <c r="AG52" s="373" t="s">
        <v>59</v>
      </c>
      <c r="AH52" s="372"/>
      <c r="AI52" s="372"/>
      <c r="AJ52" s="372"/>
      <c r="AK52" s="372"/>
      <c r="AL52" s="372"/>
      <c r="AM52" s="372"/>
      <c r="AN52" s="371" t="s">
        <v>60</v>
      </c>
      <c r="AO52" s="372"/>
      <c r="AP52" s="372"/>
      <c r="AQ52" s="68" t="s">
        <v>61</v>
      </c>
      <c r="AR52" s="40"/>
      <c r="AS52" s="69" t="s">
        <v>62</v>
      </c>
      <c r="AT52" s="70" t="s">
        <v>63</v>
      </c>
      <c r="AU52" s="70" t="s">
        <v>64</v>
      </c>
      <c r="AV52" s="70" t="s">
        <v>65</v>
      </c>
      <c r="AW52" s="70" t="s">
        <v>66</v>
      </c>
      <c r="AX52" s="70" t="s">
        <v>67</v>
      </c>
      <c r="AY52" s="70" t="s">
        <v>68</v>
      </c>
      <c r="AZ52" s="70" t="s">
        <v>69</v>
      </c>
      <c r="BA52" s="70" t="s">
        <v>70</v>
      </c>
      <c r="BB52" s="70" t="s">
        <v>71</v>
      </c>
      <c r="BC52" s="70" t="s">
        <v>72</v>
      </c>
      <c r="BD52" s="71" t="s">
        <v>73</v>
      </c>
      <c r="BE52" s="35"/>
    </row>
    <row r="53" spans="1:91" s="2" customFormat="1" ht="10.9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40"/>
      <c r="AS53" s="72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4"/>
      <c r="BE53" s="35"/>
    </row>
    <row r="54" spans="1:91" s="6" customFormat="1" ht="32.450000000000003" customHeight="1">
      <c r="B54" s="75"/>
      <c r="C54" s="76" t="s">
        <v>74</v>
      </c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374">
        <f>ROUND(SUM(AG55:AG92),2)</f>
        <v>0</v>
      </c>
      <c r="AH54" s="374"/>
      <c r="AI54" s="374"/>
      <c r="AJ54" s="374"/>
      <c r="AK54" s="374"/>
      <c r="AL54" s="374"/>
      <c r="AM54" s="374"/>
      <c r="AN54" s="375">
        <f t="shared" ref="AN54:AN92" si="0">SUM(AG54,AT54)</f>
        <v>0</v>
      </c>
      <c r="AO54" s="375"/>
      <c r="AP54" s="375"/>
      <c r="AQ54" s="79" t="s">
        <v>19</v>
      </c>
      <c r="AR54" s="80"/>
      <c r="AS54" s="81">
        <f>ROUND(SUM(AS55:AS92),2)</f>
        <v>0</v>
      </c>
      <c r="AT54" s="82">
        <f t="shared" ref="AT54:AT92" si="1">ROUND(SUM(AV54:AW54),2)</f>
        <v>0</v>
      </c>
      <c r="AU54" s="83">
        <f>ROUND(SUM(AU55:AU92),5)</f>
        <v>0</v>
      </c>
      <c r="AV54" s="82">
        <f>ROUND(AZ54*L29,2)</f>
        <v>0</v>
      </c>
      <c r="AW54" s="82">
        <f>ROUND(BA54*L30,2)</f>
        <v>0</v>
      </c>
      <c r="AX54" s="82">
        <f>ROUND(BB54*L29,2)</f>
        <v>0</v>
      </c>
      <c r="AY54" s="82">
        <f>ROUND(BC54*L30,2)</f>
        <v>0</v>
      </c>
      <c r="AZ54" s="82">
        <f>ROUND(SUM(AZ55:AZ92),2)</f>
        <v>0</v>
      </c>
      <c r="BA54" s="82">
        <f>ROUND(SUM(BA55:BA92),2)</f>
        <v>0</v>
      </c>
      <c r="BB54" s="82">
        <f>ROUND(SUM(BB55:BB92),2)</f>
        <v>0</v>
      </c>
      <c r="BC54" s="82">
        <f>ROUND(SUM(BC55:BC92),2)</f>
        <v>0</v>
      </c>
      <c r="BD54" s="84">
        <f>ROUND(SUM(BD55:BD92),2)</f>
        <v>0</v>
      </c>
      <c r="BS54" s="85" t="s">
        <v>75</v>
      </c>
      <c r="BT54" s="85" t="s">
        <v>76</v>
      </c>
      <c r="BU54" s="86" t="s">
        <v>77</v>
      </c>
      <c r="BV54" s="85" t="s">
        <v>78</v>
      </c>
      <c r="BW54" s="85" t="s">
        <v>5</v>
      </c>
      <c r="BX54" s="85" t="s">
        <v>79</v>
      </c>
      <c r="CL54" s="85" t="s">
        <v>19</v>
      </c>
    </row>
    <row r="55" spans="1:91" s="7" customFormat="1" ht="16.5" customHeight="1">
      <c r="A55" s="87" t="s">
        <v>80</v>
      </c>
      <c r="B55" s="88"/>
      <c r="C55" s="89"/>
      <c r="D55" s="376" t="s">
        <v>81</v>
      </c>
      <c r="E55" s="376"/>
      <c r="F55" s="376"/>
      <c r="G55" s="376"/>
      <c r="H55" s="376"/>
      <c r="I55" s="90"/>
      <c r="J55" s="376" t="s">
        <v>82</v>
      </c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63">
        <f>'01 - SDZ'!J30</f>
        <v>0</v>
      </c>
      <c r="AH55" s="364"/>
      <c r="AI55" s="364"/>
      <c r="AJ55" s="364"/>
      <c r="AK55" s="364"/>
      <c r="AL55" s="364"/>
      <c r="AM55" s="364"/>
      <c r="AN55" s="363">
        <f t="shared" si="0"/>
        <v>0</v>
      </c>
      <c r="AO55" s="364"/>
      <c r="AP55" s="364"/>
      <c r="AQ55" s="91" t="s">
        <v>83</v>
      </c>
      <c r="AR55" s="92"/>
      <c r="AS55" s="93">
        <v>0</v>
      </c>
      <c r="AT55" s="94">
        <f t="shared" si="1"/>
        <v>0</v>
      </c>
      <c r="AU55" s="95">
        <f>'01 - SDZ'!P86</f>
        <v>0</v>
      </c>
      <c r="AV55" s="94">
        <f>'01 - SDZ'!J33</f>
        <v>0</v>
      </c>
      <c r="AW55" s="94">
        <f>'01 - SDZ'!J34</f>
        <v>0</v>
      </c>
      <c r="AX55" s="94">
        <f>'01 - SDZ'!J35</f>
        <v>0</v>
      </c>
      <c r="AY55" s="94">
        <f>'01 - SDZ'!J36</f>
        <v>0</v>
      </c>
      <c r="AZ55" s="94">
        <f>'01 - SDZ'!F33</f>
        <v>0</v>
      </c>
      <c r="BA55" s="94">
        <f>'01 - SDZ'!F34</f>
        <v>0</v>
      </c>
      <c r="BB55" s="94">
        <f>'01 - SDZ'!F35</f>
        <v>0</v>
      </c>
      <c r="BC55" s="94">
        <f>'01 - SDZ'!F36</f>
        <v>0</v>
      </c>
      <c r="BD55" s="96">
        <f>'01 - SDZ'!F37</f>
        <v>0</v>
      </c>
      <c r="BT55" s="97" t="s">
        <v>84</v>
      </c>
      <c r="BV55" s="97" t="s">
        <v>78</v>
      </c>
      <c r="BW55" s="97" t="s">
        <v>85</v>
      </c>
      <c r="BX55" s="97" t="s">
        <v>5</v>
      </c>
      <c r="CL55" s="97" t="s">
        <v>19</v>
      </c>
      <c r="CM55" s="97" t="s">
        <v>86</v>
      </c>
    </row>
    <row r="56" spans="1:91" s="7" customFormat="1" ht="16.5" customHeight="1">
      <c r="A56" s="87" t="s">
        <v>80</v>
      </c>
      <c r="B56" s="88"/>
      <c r="C56" s="89"/>
      <c r="D56" s="376" t="s">
        <v>87</v>
      </c>
      <c r="E56" s="376"/>
      <c r="F56" s="376"/>
      <c r="G56" s="376"/>
      <c r="H56" s="376"/>
      <c r="I56" s="90"/>
      <c r="J56" s="376" t="s">
        <v>88</v>
      </c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63">
        <f>'02 - 5K3-1'!J30</f>
        <v>0</v>
      </c>
      <c r="AH56" s="364"/>
      <c r="AI56" s="364"/>
      <c r="AJ56" s="364"/>
      <c r="AK56" s="364"/>
      <c r="AL56" s="364"/>
      <c r="AM56" s="364"/>
      <c r="AN56" s="363">
        <f t="shared" si="0"/>
        <v>0</v>
      </c>
      <c r="AO56" s="364"/>
      <c r="AP56" s="364"/>
      <c r="AQ56" s="91" t="s">
        <v>83</v>
      </c>
      <c r="AR56" s="92"/>
      <c r="AS56" s="93">
        <v>0</v>
      </c>
      <c r="AT56" s="94">
        <f t="shared" si="1"/>
        <v>0</v>
      </c>
      <c r="AU56" s="95">
        <f>'02 - 5K3-1'!P86</f>
        <v>0</v>
      </c>
      <c r="AV56" s="94">
        <f>'02 - 5K3-1'!J33</f>
        <v>0</v>
      </c>
      <c r="AW56" s="94">
        <f>'02 - 5K3-1'!J34</f>
        <v>0</v>
      </c>
      <c r="AX56" s="94">
        <f>'02 - 5K3-1'!J35</f>
        <v>0</v>
      </c>
      <c r="AY56" s="94">
        <f>'02 - 5K3-1'!J36</f>
        <v>0</v>
      </c>
      <c r="AZ56" s="94">
        <f>'02 - 5K3-1'!F33</f>
        <v>0</v>
      </c>
      <c r="BA56" s="94">
        <f>'02 - 5K3-1'!F34</f>
        <v>0</v>
      </c>
      <c r="BB56" s="94">
        <f>'02 - 5K3-1'!F35</f>
        <v>0</v>
      </c>
      <c r="BC56" s="94">
        <f>'02 - 5K3-1'!F36</f>
        <v>0</v>
      </c>
      <c r="BD56" s="96">
        <f>'02 - 5K3-1'!F37</f>
        <v>0</v>
      </c>
      <c r="BT56" s="97" t="s">
        <v>84</v>
      </c>
      <c r="BV56" s="97" t="s">
        <v>78</v>
      </c>
      <c r="BW56" s="97" t="s">
        <v>89</v>
      </c>
      <c r="BX56" s="97" t="s">
        <v>5</v>
      </c>
      <c r="CL56" s="97" t="s">
        <v>19</v>
      </c>
      <c r="CM56" s="97" t="s">
        <v>86</v>
      </c>
    </row>
    <row r="57" spans="1:91" s="7" customFormat="1" ht="16.5" customHeight="1">
      <c r="A57" s="87" t="s">
        <v>80</v>
      </c>
      <c r="B57" s="88"/>
      <c r="C57" s="89"/>
      <c r="D57" s="376" t="s">
        <v>90</v>
      </c>
      <c r="E57" s="376"/>
      <c r="F57" s="376"/>
      <c r="G57" s="376"/>
      <c r="H57" s="376"/>
      <c r="I57" s="90"/>
      <c r="J57" s="376" t="s">
        <v>91</v>
      </c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/>
      <c r="AB57" s="376"/>
      <c r="AC57" s="376"/>
      <c r="AD57" s="376"/>
      <c r="AE57" s="376"/>
      <c r="AF57" s="376"/>
      <c r="AG57" s="363">
        <f>'03 - 5K3-5'!J30</f>
        <v>0</v>
      </c>
      <c r="AH57" s="364"/>
      <c r="AI57" s="364"/>
      <c r="AJ57" s="364"/>
      <c r="AK57" s="364"/>
      <c r="AL57" s="364"/>
      <c r="AM57" s="364"/>
      <c r="AN57" s="363">
        <f t="shared" si="0"/>
        <v>0</v>
      </c>
      <c r="AO57" s="364"/>
      <c r="AP57" s="364"/>
      <c r="AQ57" s="91" t="s">
        <v>83</v>
      </c>
      <c r="AR57" s="92"/>
      <c r="AS57" s="93">
        <v>0</v>
      </c>
      <c r="AT57" s="94">
        <f t="shared" si="1"/>
        <v>0</v>
      </c>
      <c r="AU57" s="95">
        <f>'03 - 5K3-5'!P86</f>
        <v>0</v>
      </c>
      <c r="AV57" s="94">
        <f>'03 - 5K3-5'!J33</f>
        <v>0</v>
      </c>
      <c r="AW57" s="94">
        <f>'03 - 5K3-5'!J34</f>
        <v>0</v>
      </c>
      <c r="AX57" s="94">
        <f>'03 - 5K3-5'!J35</f>
        <v>0</v>
      </c>
      <c r="AY57" s="94">
        <f>'03 - 5K3-5'!J36</f>
        <v>0</v>
      </c>
      <c r="AZ57" s="94">
        <f>'03 - 5K3-5'!F33</f>
        <v>0</v>
      </c>
      <c r="BA57" s="94">
        <f>'03 - 5K3-5'!F34</f>
        <v>0</v>
      </c>
      <c r="BB57" s="94">
        <f>'03 - 5K3-5'!F35</f>
        <v>0</v>
      </c>
      <c r="BC57" s="94">
        <f>'03 - 5K3-5'!F36</f>
        <v>0</v>
      </c>
      <c r="BD57" s="96">
        <f>'03 - 5K3-5'!F37</f>
        <v>0</v>
      </c>
      <c r="BT57" s="97" t="s">
        <v>84</v>
      </c>
      <c r="BV57" s="97" t="s">
        <v>78</v>
      </c>
      <c r="BW57" s="97" t="s">
        <v>92</v>
      </c>
      <c r="BX57" s="97" t="s">
        <v>5</v>
      </c>
      <c r="CL57" s="97" t="s">
        <v>19</v>
      </c>
      <c r="CM57" s="97" t="s">
        <v>86</v>
      </c>
    </row>
    <row r="58" spans="1:91" s="7" customFormat="1" ht="16.5" customHeight="1">
      <c r="A58" s="87" t="s">
        <v>80</v>
      </c>
      <c r="B58" s="88"/>
      <c r="C58" s="89"/>
      <c r="D58" s="376" t="s">
        <v>93</v>
      </c>
      <c r="E58" s="376"/>
      <c r="F58" s="376"/>
      <c r="G58" s="376"/>
      <c r="H58" s="376"/>
      <c r="I58" s="90"/>
      <c r="J58" s="376" t="s">
        <v>94</v>
      </c>
      <c r="K58" s="376"/>
      <c r="L58" s="376"/>
      <c r="M58" s="376"/>
      <c r="N58" s="376"/>
      <c r="O58" s="376"/>
      <c r="P58" s="376"/>
      <c r="Q58" s="376"/>
      <c r="R58" s="376"/>
      <c r="S58" s="376"/>
      <c r="T58" s="376"/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6"/>
      <c r="AF58" s="376"/>
      <c r="AG58" s="363">
        <f>'04 - 5K3-7'!J30</f>
        <v>0</v>
      </c>
      <c r="AH58" s="364"/>
      <c r="AI58" s="364"/>
      <c r="AJ58" s="364"/>
      <c r="AK58" s="364"/>
      <c r="AL58" s="364"/>
      <c r="AM58" s="364"/>
      <c r="AN58" s="363">
        <f t="shared" si="0"/>
        <v>0</v>
      </c>
      <c r="AO58" s="364"/>
      <c r="AP58" s="364"/>
      <c r="AQ58" s="91" t="s">
        <v>83</v>
      </c>
      <c r="AR58" s="92"/>
      <c r="AS58" s="93">
        <v>0</v>
      </c>
      <c r="AT58" s="94">
        <f t="shared" si="1"/>
        <v>0</v>
      </c>
      <c r="AU58" s="95">
        <f>'04 - 5K3-7'!P86</f>
        <v>0</v>
      </c>
      <c r="AV58" s="94">
        <f>'04 - 5K3-7'!J33</f>
        <v>0</v>
      </c>
      <c r="AW58" s="94">
        <f>'04 - 5K3-7'!J34</f>
        <v>0</v>
      </c>
      <c r="AX58" s="94">
        <f>'04 - 5K3-7'!J35</f>
        <v>0</v>
      </c>
      <c r="AY58" s="94">
        <f>'04 - 5K3-7'!J36</f>
        <v>0</v>
      </c>
      <c r="AZ58" s="94">
        <f>'04 - 5K3-7'!F33</f>
        <v>0</v>
      </c>
      <c r="BA58" s="94">
        <f>'04 - 5K3-7'!F34</f>
        <v>0</v>
      </c>
      <c r="BB58" s="94">
        <f>'04 - 5K3-7'!F35</f>
        <v>0</v>
      </c>
      <c r="BC58" s="94">
        <f>'04 - 5K3-7'!F36</f>
        <v>0</v>
      </c>
      <c r="BD58" s="96">
        <f>'04 - 5K3-7'!F37</f>
        <v>0</v>
      </c>
      <c r="BT58" s="97" t="s">
        <v>84</v>
      </c>
      <c r="BV58" s="97" t="s">
        <v>78</v>
      </c>
      <c r="BW58" s="97" t="s">
        <v>95</v>
      </c>
      <c r="BX58" s="97" t="s">
        <v>5</v>
      </c>
      <c r="CL58" s="97" t="s">
        <v>19</v>
      </c>
      <c r="CM58" s="97" t="s">
        <v>86</v>
      </c>
    </row>
    <row r="59" spans="1:91" s="7" customFormat="1" ht="16.5" customHeight="1">
      <c r="A59" s="87" t="s">
        <v>80</v>
      </c>
      <c r="B59" s="88"/>
      <c r="C59" s="89"/>
      <c r="D59" s="376" t="s">
        <v>96</v>
      </c>
      <c r="E59" s="376"/>
      <c r="F59" s="376"/>
      <c r="G59" s="376"/>
      <c r="H59" s="376"/>
      <c r="I59" s="90"/>
      <c r="J59" s="376" t="s">
        <v>97</v>
      </c>
      <c r="K59" s="376"/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6"/>
      <c r="AG59" s="363">
        <f>'05 - 5K4-2'!J30</f>
        <v>0</v>
      </c>
      <c r="AH59" s="364"/>
      <c r="AI59" s="364"/>
      <c r="AJ59" s="364"/>
      <c r="AK59" s="364"/>
      <c r="AL59" s="364"/>
      <c r="AM59" s="364"/>
      <c r="AN59" s="363">
        <f t="shared" si="0"/>
        <v>0</v>
      </c>
      <c r="AO59" s="364"/>
      <c r="AP59" s="364"/>
      <c r="AQ59" s="91" t="s">
        <v>83</v>
      </c>
      <c r="AR59" s="92"/>
      <c r="AS59" s="93">
        <v>0</v>
      </c>
      <c r="AT59" s="94">
        <f t="shared" si="1"/>
        <v>0</v>
      </c>
      <c r="AU59" s="95">
        <f>'05 - 5K4-2'!P86</f>
        <v>0</v>
      </c>
      <c r="AV59" s="94">
        <f>'05 - 5K4-2'!J33</f>
        <v>0</v>
      </c>
      <c r="AW59" s="94">
        <f>'05 - 5K4-2'!J34</f>
        <v>0</v>
      </c>
      <c r="AX59" s="94">
        <f>'05 - 5K4-2'!J35</f>
        <v>0</v>
      </c>
      <c r="AY59" s="94">
        <f>'05 - 5K4-2'!J36</f>
        <v>0</v>
      </c>
      <c r="AZ59" s="94">
        <f>'05 - 5K4-2'!F33</f>
        <v>0</v>
      </c>
      <c r="BA59" s="94">
        <f>'05 - 5K4-2'!F34</f>
        <v>0</v>
      </c>
      <c r="BB59" s="94">
        <f>'05 - 5K4-2'!F35</f>
        <v>0</v>
      </c>
      <c r="BC59" s="94">
        <f>'05 - 5K4-2'!F36</f>
        <v>0</v>
      </c>
      <c r="BD59" s="96">
        <f>'05 - 5K4-2'!F37</f>
        <v>0</v>
      </c>
      <c r="BT59" s="97" t="s">
        <v>84</v>
      </c>
      <c r="BV59" s="97" t="s">
        <v>78</v>
      </c>
      <c r="BW59" s="97" t="s">
        <v>98</v>
      </c>
      <c r="BX59" s="97" t="s">
        <v>5</v>
      </c>
      <c r="CL59" s="97" t="s">
        <v>19</v>
      </c>
      <c r="CM59" s="97" t="s">
        <v>86</v>
      </c>
    </row>
    <row r="60" spans="1:91" s="7" customFormat="1" ht="16.5" customHeight="1">
      <c r="A60" s="87" t="s">
        <v>80</v>
      </c>
      <c r="B60" s="88"/>
      <c r="C60" s="89"/>
      <c r="D60" s="376" t="s">
        <v>99</v>
      </c>
      <c r="E60" s="376"/>
      <c r="F60" s="376"/>
      <c r="G60" s="376"/>
      <c r="H60" s="376"/>
      <c r="I60" s="90"/>
      <c r="J60" s="376" t="s">
        <v>100</v>
      </c>
      <c r="K60" s="376"/>
      <c r="L60" s="376"/>
      <c r="M60" s="376"/>
      <c r="N60" s="376"/>
      <c r="O60" s="376"/>
      <c r="P60" s="376"/>
      <c r="Q60" s="376"/>
      <c r="R60" s="376"/>
      <c r="S60" s="376"/>
      <c r="T60" s="376"/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6"/>
      <c r="AF60" s="376"/>
      <c r="AG60" s="363">
        <f>'06 - 5K4-3'!J30</f>
        <v>0</v>
      </c>
      <c r="AH60" s="364"/>
      <c r="AI60" s="364"/>
      <c r="AJ60" s="364"/>
      <c r="AK60" s="364"/>
      <c r="AL60" s="364"/>
      <c r="AM60" s="364"/>
      <c r="AN60" s="363">
        <f t="shared" si="0"/>
        <v>0</v>
      </c>
      <c r="AO60" s="364"/>
      <c r="AP60" s="364"/>
      <c r="AQ60" s="91" t="s">
        <v>83</v>
      </c>
      <c r="AR60" s="92"/>
      <c r="AS60" s="93">
        <v>0</v>
      </c>
      <c r="AT60" s="94">
        <f t="shared" si="1"/>
        <v>0</v>
      </c>
      <c r="AU60" s="95">
        <f>'06 - 5K4-3'!P86</f>
        <v>0</v>
      </c>
      <c r="AV60" s="94">
        <f>'06 - 5K4-3'!J33</f>
        <v>0</v>
      </c>
      <c r="AW60" s="94">
        <f>'06 - 5K4-3'!J34</f>
        <v>0</v>
      </c>
      <c r="AX60" s="94">
        <f>'06 - 5K4-3'!J35</f>
        <v>0</v>
      </c>
      <c r="AY60" s="94">
        <f>'06 - 5K4-3'!J36</f>
        <v>0</v>
      </c>
      <c r="AZ60" s="94">
        <f>'06 - 5K4-3'!F33</f>
        <v>0</v>
      </c>
      <c r="BA60" s="94">
        <f>'06 - 5K4-3'!F34</f>
        <v>0</v>
      </c>
      <c r="BB60" s="94">
        <f>'06 - 5K4-3'!F35</f>
        <v>0</v>
      </c>
      <c r="BC60" s="94">
        <f>'06 - 5K4-3'!F36</f>
        <v>0</v>
      </c>
      <c r="BD60" s="96">
        <f>'06 - 5K4-3'!F37</f>
        <v>0</v>
      </c>
      <c r="BT60" s="97" t="s">
        <v>84</v>
      </c>
      <c r="BV60" s="97" t="s">
        <v>78</v>
      </c>
      <c r="BW60" s="97" t="s">
        <v>101</v>
      </c>
      <c r="BX60" s="97" t="s">
        <v>5</v>
      </c>
      <c r="CL60" s="97" t="s">
        <v>19</v>
      </c>
      <c r="CM60" s="97" t="s">
        <v>86</v>
      </c>
    </row>
    <row r="61" spans="1:91" s="7" customFormat="1" ht="16.5" customHeight="1">
      <c r="A61" s="87" t="s">
        <v>80</v>
      </c>
      <c r="B61" s="88"/>
      <c r="C61" s="89"/>
      <c r="D61" s="376" t="s">
        <v>102</v>
      </c>
      <c r="E61" s="376"/>
      <c r="F61" s="376"/>
      <c r="G61" s="376"/>
      <c r="H61" s="376"/>
      <c r="I61" s="90"/>
      <c r="J61" s="376" t="s">
        <v>103</v>
      </c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63">
        <f>'07 - 5K4-5'!J30</f>
        <v>0</v>
      </c>
      <c r="AH61" s="364"/>
      <c r="AI61" s="364"/>
      <c r="AJ61" s="364"/>
      <c r="AK61" s="364"/>
      <c r="AL61" s="364"/>
      <c r="AM61" s="364"/>
      <c r="AN61" s="363">
        <f t="shared" si="0"/>
        <v>0</v>
      </c>
      <c r="AO61" s="364"/>
      <c r="AP61" s="364"/>
      <c r="AQ61" s="91" t="s">
        <v>83</v>
      </c>
      <c r="AR61" s="92"/>
      <c r="AS61" s="93">
        <v>0</v>
      </c>
      <c r="AT61" s="94">
        <f t="shared" si="1"/>
        <v>0</v>
      </c>
      <c r="AU61" s="95">
        <f>'07 - 5K4-5'!P86</f>
        <v>0</v>
      </c>
      <c r="AV61" s="94">
        <f>'07 - 5K4-5'!J33</f>
        <v>0</v>
      </c>
      <c r="AW61" s="94">
        <f>'07 - 5K4-5'!J34</f>
        <v>0</v>
      </c>
      <c r="AX61" s="94">
        <f>'07 - 5K4-5'!J35</f>
        <v>0</v>
      </c>
      <c r="AY61" s="94">
        <f>'07 - 5K4-5'!J36</f>
        <v>0</v>
      </c>
      <c r="AZ61" s="94">
        <f>'07 - 5K4-5'!F33</f>
        <v>0</v>
      </c>
      <c r="BA61" s="94">
        <f>'07 - 5K4-5'!F34</f>
        <v>0</v>
      </c>
      <c r="BB61" s="94">
        <f>'07 - 5K4-5'!F35</f>
        <v>0</v>
      </c>
      <c r="BC61" s="94">
        <f>'07 - 5K4-5'!F36</f>
        <v>0</v>
      </c>
      <c r="BD61" s="96">
        <f>'07 - 5K4-5'!F37</f>
        <v>0</v>
      </c>
      <c r="BT61" s="97" t="s">
        <v>84</v>
      </c>
      <c r="BV61" s="97" t="s">
        <v>78</v>
      </c>
      <c r="BW61" s="97" t="s">
        <v>104</v>
      </c>
      <c r="BX61" s="97" t="s">
        <v>5</v>
      </c>
      <c r="CL61" s="97" t="s">
        <v>19</v>
      </c>
      <c r="CM61" s="97" t="s">
        <v>86</v>
      </c>
    </row>
    <row r="62" spans="1:91" s="7" customFormat="1" ht="16.5" customHeight="1">
      <c r="A62" s="87" t="s">
        <v>80</v>
      </c>
      <c r="B62" s="88"/>
      <c r="C62" s="89"/>
      <c r="D62" s="376" t="s">
        <v>105</v>
      </c>
      <c r="E62" s="376"/>
      <c r="F62" s="376"/>
      <c r="G62" s="376"/>
      <c r="H62" s="376"/>
      <c r="I62" s="90"/>
      <c r="J62" s="376" t="s">
        <v>106</v>
      </c>
      <c r="K62" s="376"/>
      <c r="L62" s="376"/>
      <c r="M62" s="376"/>
      <c r="N62" s="376"/>
      <c r="O62" s="376"/>
      <c r="P62" s="376"/>
      <c r="Q62" s="376"/>
      <c r="R62" s="376"/>
      <c r="S62" s="376"/>
      <c r="T62" s="376"/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6"/>
      <c r="AF62" s="376"/>
      <c r="AG62" s="363">
        <f>'08 - 5K4-10'!J30</f>
        <v>0</v>
      </c>
      <c r="AH62" s="364"/>
      <c r="AI62" s="364"/>
      <c r="AJ62" s="364"/>
      <c r="AK62" s="364"/>
      <c r="AL62" s="364"/>
      <c r="AM62" s="364"/>
      <c r="AN62" s="363">
        <f t="shared" si="0"/>
        <v>0</v>
      </c>
      <c r="AO62" s="364"/>
      <c r="AP62" s="364"/>
      <c r="AQ62" s="91" t="s">
        <v>83</v>
      </c>
      <c r="AR62" s="92"/>
      <c r="AS62" s="93">
        <v>0</v>
      </c>
      <c r="AT62" s="94">
        <f t="shared" si="1"/>
        <v>0</v>
      </c>
      <c r="AU62" s="95">
        <f>'08 - 5K4-10'!P86</f>
        <v>0</v>
      </c>
      <c r="AV62" s="94">
        <f>'08 - 5K4-10'!J33</f>
        <v>0</v>
      </c>
      <c r="AW62" s="94">
        <f>'08 - 5K4-10'!J34</f>
        <v>0</v>
      </c>
      <c r="AX62" s="94">
        <f>'08 - 5K4-10'!J35</f>
        <v>0</v>
      </c>
      <c r="AY62" s="94">
        <f>'08 - 5K4-10'!J36</f>
        <v>0</v>
      </c>
      <c r="AZ62" s="94">
        <f>'08 - 5K4-10'!F33</f>
        <v>0</v>
      </c>
      <c r="BA62" s="94">
        <f>'08 - 5K4-10'!F34</f>
        <v>0</v>
      </c>
      <c r="BB62" s="94">
        <f>'08 - 5K4-10'!F35</f>
        <v>0</v>
      </c>
      <c r="BC62" s="94">
        <f>'08 - 5K4-10'!F36</f>
        <v>0</v>
      </c>
      <c r="BD62" s="96">
        <f>'08 - 5K4-10'!F37</f>
        <v>0</v>
      </c>
      <c r="BT62" s="97" t="s">
        <v>84</v>
      </c>
      <c r="BV62" s="97" t="s">
        <v>78</v>
      </c>
      <c r="BW62" s="97" t="s">
        <v>107</v>
      </c>
      <c r="BX62" s="97" t="s">
        <v>5</v>
      </c>
      <c r="CL62" s="97" t="s">
        <v>19</v>
      </c>
      <c r="CM62" s="97" t="s">
        <v>86</v>
      </c>
    </row>
    <row r="63" spans="1:91" s="7" customFormat="1" ht="16.5" customHeight="1">
      <c r="A63" s="87" t="s">
        <v>80</v>
      </c>
      <c r="B63" s="88"/>
      <c r="C63" s="89"/>
      <c r="D63" s="376" t="s">
        <v>108</v>
      </c>
      <c r="E63" s="376"/>
      <c r="F63" s="376"/>
      <c r="G63" s="376"/>
      <c r="H63" s="376"/>
      <c r="I63" s="90"/>
      <c r="J63" s="376" t="s">
        <v>109</v>
      </c>
      <c r="K63" s="376"/>
      <c r="L63" s="376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6"/>
      <c r="AF63" s="376"/>
      <c r="AG63" s="363">
        <f>'09 - M1-1-1'!J30</f>
        <v>0</v>
      </c>
      <c r="AH63" s="364"/>
      <c r="AI63" s="364"/>
      <c r="AJ63" s="364"/>
      <c r="AK63" s="364"/>
      <c r="AL63" s="364"/>
      <c r="AM63" s="364"/>
      <c r="AN63" s="363">
        <f t="shared" si="0"/>
        <v>0</v>
      </c>
      <c r="AO63" s="364"/>
      <c r="AP63" s="364"/>
      <c r="AQ63" s="91" t="s">
        <v>83</v>
      </c>
      <c r="AR63" s="92"/>
      <c r="AS63" s="93">
        <v>0</v>
      </c>
      <c r="AT63" s="94">
        <f t="shared" si="1"/>
        <v>0</v>
      </c>
      <c r="AU63" s="95">
        <f>'09 - M1-1-1'!P86</f>
        <v>0</v>
      </c>
      <c r="AV63" s="94">
        <f>'09 - M1-1-1'!J33</f>
        <v>0</v>
      </c>
      <c r="AW63" s="94">
        <f>'09 - M1-1-1'!J34</f>
        <v>0</v>
      </c>
      <c r="AX63" s="94">
        <f>'09 - M1-1-1'!J35</f>
        <v>0</v>
      </c>
      <c r="AY63" s="94">
        <f>'09 - M1-1-1'!J36</f>
        <v>0</v>
      </c>
      <c r="AZ63" s="94">
        <f>'09 - M1-1-1'!F33</f>
        <v>0</v>
      </c>
      <c r="BA63" s="94">
        <f>'09 - M1-1-1'!F34</f>
        <v>0</v>
      </c>
      <c r="BB63" s="94">
        <f>'09 - M1-1-1'!F35</f>
        <v>0</v>
      </c>
      <c r="BC63" s="94">
        <f>'09 - M1-1-1'!F36</f>
        <v>0</v>
      </c>
      <c r="BD63" s="96">
        <f>'09 - M1-1-1'!F37</f>
        <v>0</v>
      </c>
      <c r="BT63" s="97" t="s">
        <v>84</v>
      </c>
      <c r="BV63" s="97" t="s">
        <v>78</v>
      </c>
      <c r="BW63" s="97" t="s">
        <v>110</v>
      </c>
      <c r="BX63" s="97" t="s">
        <v>5</v>
      </c>
      <c r="CL63" s="97" t="s">
        <v>19</v>
      </c>
      <c r="CM63" s="97" t="s">
        <v>86</v>
      </c>
    </row>
    <row r="64" spans="1:91" s="7" customFormat="1" ht="16.5" customHeight="1">
      <c r="A64" s="87" t="s">
        <v>80</v>
      </c>
      <c r="B64" s="88"/>
      <c r="C64" s="89"/>
      <c r="D64" s="376" t="s">
        <v>111</v>
      </c>
      <c r="E64" s="376"/>
      <c r="F64" s="376"/>
      <c r="G64" s="376"/>
      <c r="H64" s="376"/>
      <c r="I64" s="90"/>
      <c r="J64" s="376" t="s">
        <v>112</v>
      </c>
      <c r="K64" s="376"/>
      <c r="L64" s="376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6"/>
      <c r="AF64" s="376"/>
      <c r="AG64" s="363">
        <f>'10 - M1-1-2'!J30</f>
        <v>0</v>
      </c>
      <c r="AH64" s="364"/>
      <c r="AI64" s="364"/>
      <c r="AJ64" s="364"/>
      <c r="AK64" s="364"/>
      <c r="AL64" s="364"/>
      <c r="AM64" s="364"/>
      <c r="AN64" s="363">
        <f t="shared" si="0"/>
        <v>0</v>
      </c>
      <c r="AO64" s="364"/>
      <c r="AP64" s="364"/>
      <c r="AQ64" s="91" t="s">
        <v>83</v>
      </c>
      <c r="AR64" s="92"/>
      <c r="AS64" s="93">
        <v>0</v>
      </c>
      <c r="AT64" s="94">
        <f t="shared" si="1"/>
        <v>0</v>
      </c>
      <c r="AU64" s="95">
        <f>'10 - M1-1-2'!P91</f>
        <v>0</v>
      </c>
      <c r="AV64" s="94">
        <f>'10 - M1-1-2'!J33</f>
        <v>0</v>
      </c>
      <c r="AW64" s="94">
        <f>'10 - M1-1-2'!J34</f>
        <v>0</v>
      </c>
      <c r="AX64" s="94">
        <f>'10 - M1-1-2'!J35</f>
        <v>0</v>
      </c>
      <c r="AY64" s="94">
        <f>'10 - M1-1-2'!J36</f>
        <v>0</v>
      </c>
      <c r="AZ64" s="94">
        <f>'10 - M1-1-2'!F33</f>
        <v>0</v>
      </c>
      <c r="BA64" s="94">
        <f>'10 - M1-1-2'!F34</f>
        <v>0</v>
      </c>
      <c r="BB64" s="94">
        <f>'10 - M1-1-2'!F35</f>
        <v>0</v>
      </c>
      <c r="BC64" s="94">
        <f>'10 - M1-1-2'!F36</f>
        <v>0</v>
      </c>
      <c r="BD64" s="96">
        <f>'10 - M1-1-2'!F37</f>
        <v>0</v>
      </c>
      <c r="BT64" s="97" t="s">
        <v>84</v>
      </c>
      <c r="BV64" s="97" t="s">
        <v>78</v>
      </c>
      <c r="BW64" s="97" t="s">
        <v>113</v>
      </c>
      <c r="BX64" s="97" t="s">
        <v>5</v>
      </c>
      <c r="CL64" s="97" t="s">
        <v>19</v>
      </c>
      <c r="CM64" s="97" t="s">
        <v>86</v>
      </c>
    </row>
    <row r="65" spans="1:91" s="7" customFormat="1" ht="16.5" customHeight="1">
      <c r="A65" s="87" t="s">
        <v>80</v>
      </c>
      <c r="B65" s="88"/>
      <c r="C65" s="89"/>
      <c r="D65" s="376" t="s">
        <v>114</v>
      </c>
      <c r="E65" s="376"/>
      <c r="F65" s="376"/>
      <c r="G65" s="376"/>
      <c r="H65" s="376"/>
      <c r="I65" s="90"/>
      <c r="J65" s="376" t="s">
        <v>115</v>
      </c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63">
        <f>'11 - M1-2'!J30</f>
        <v>0</v>
      </c>
      <c r="AH65" s="364"/>
      <c r="AI65" s="364"/>
      <c r="AJ65" s="364"/>
      <c r="AK65" s="364"/>
      <c r="AL65" s="364"/>
      <c r="AM65" s="364"/>
      <c r="AN65" s="363">
        <f t="shared" si="0"/>
        <v>0</v>
      </c>
      <c r="AO65" s="364"/>
      <c r="AP65" s="364"/>
      <c r="AQ65" s="91" t="s">
        <v>83</v>
      </c>
      <c r="AR65" s="92"/>
      <c r="AS65" s="93">
        <v>0</v>
      </c>
      <c r="AT65" s="94">
        <f t="shared" si="1"/>
        <v>0</v>
      </c>
      <c r="AU65" s="95">
        <f>'11 - M1-2'!P89</f>
        <v>0</v>
      </c>
      <c r="AV65" s="94">
        <f>'11 - M1-2'!J33</f>
        <v>0</v>
      </c>
      <c r="AW65" s="94">
        <f>'11 - M1-2'!J34</f>
        <v>0</v>
      </c>
      <c r="AX65" s="94">
        <f>'11 - M1-2'!J35</f>
        <v>0</v>
      </c>
      <c r="AY65" s="94">
        <f>'11 - M1-2'!J36</f>
        <v>0</v>
      </c>
      <c r="AZ65" s="94">
        <f>'11 - M1-2'!F33</f>
        <v>0</v>
      </c>
      <c r="BA65" s="94">
        <f>'11 - M1-2'!F34</f>
        <v>0</v>
      </c>
      <c r="BB65" s="94">
        <f>'11 - M1-2'!F35</f>
        <v>0</v>
      </c>
      <c r="BC65" s="94">
        <f>'11 - M1-2'!F36</f>
        <v>0</v>
      </c>
      <c r="BD65" s="96">
        <f>'11 - M1-2'!F37</f>
        <v>0</v>
      </c>
      <c r="BT65" s="97" t="s">
        <v>84</v>
      </c>
      <c r="BV65" s="97" t="s">
        <v>78</v>
      </c>
      <c r="BW65" s="97" t="s">
        <v>116</v>
      </c>
      <c r="BX65" s="97" t="s">
        <v>5</v>
      </c>
      <c r="CL65" s="97" t="s">
        <v>19</v>
      </c>
      <c r="CM65" s="97" t="s">
        <v>86</v>
      </c>
    </row>
    <row r="66" spans="1:91" s="7" customFormat="1" ht="16.5" customHeight="1">
      <c r="A66" s="87" t="s">
        <v>80</v>
      </c>
      <c r="B66" s="88"/>
      <c r="C66" s="89"/>
      <c r="D66" s="376" t="s">
        <v>117</v>
      </c>
      <c r="E66" s="376"/>
      <c r="F66" s="376"/>
      <c r="G66" s="376"/>
      <c r="H66" s="376"/>
      <c r="I66" s="90"/>
      <c r="J66" s="376" t="s">
        <v>118</v>
      </c>
      <c r="K66" s="376"/>
      <c r="L66" s="376"/>
      <c r="M66" s="376"/>
      <c r="N66" s="376"/>
      <c r="O66" s="376"/>
      <c r="P66" s="376"/>
      <c r="Q66" s="376"/>
      <c r="R66" s="376"/>
      <c r="S66" s="376"/>
      <c r="T66" s="376"/>
      <c r="U66" s="376"/>
      <c r="V66" s="376"/>
      <c r="W66" s="376"/>
      <c r="X66" s="376"/>
      <c r="Y66" s="376"/>
      <c r="Z66" s="376"/>
      <c r="AA66" s="376"/>
      <c r="AB66" s="376"/>
      <c r="AC66" s="376"/>
      <c r="AD66" s="376"/>
      <c r="AE66" s="376"/>
      <c r="AF66" s="376"/>
      <c r="AG66" s="363">
        <f>'12 - M1-3'!J30</f>
        <v>0</v>
      </c>
      <c r="AH66" s="364"/>
      <c r="AI66" s="364"/>
      <c r="AJ66" s="364"/>
      <c r="AK66" s="364"/>
      <c r="AL66" s="364"/>
      <c r="AM66" s="364"/>
      <c r="AN66" s="363">
        <f t="shared" si="0"/>
        <v>0</v>
      </c>
      <c r="AO66" s="364"/>
      <c r="AP66" s="364"/>
      <c r="AQ66" s="91" t="s">
        <v>83</v>
      </c>
      <c r="AR66" s="92"/>
      <c r="AS66" s="93">
        <v>0</v>
      </c>
      <c r="AT66" s="94">
        <f t="shared" si="1"/>
        <v>0</v>
      </c>
      <c r="AU66" s="95">
        <f>'12 - M1-3'!P91</f>
        <v>0</v>
      </c>
      <c r="AV66" s="94">
        <f>'12 - M1-3'!J33</f>
        <v>0</v>
      </c>
      <c r="AW66" s="94">
        <f>'12 - M1-3'!J34</f>
        <v>0</v>
      </c>
      <c r="AX66" s="94">
        <f>'12 - M1-3'!J35</f>
        <v>0</v>
      </c>
      <c r="AY66" s="94">
        <f>'12 - M1-3'!J36</f>
        <v>0</v>
      </c>
      <c r="AZ66" s="94">
        <f>'12 - M1-3'!F33</f>
        <v>0</v>
      </c>
      <c r="BA66" s="94">
        <f>'12 - M1-3'!F34</f>
        <v>0</v>
      </c>
      <c r="BB66" s="94">
        <f>'12 - M1-3'!F35</f>
        <v>0</v>
      </c>
      <c r="BC66" s="94">
        <f>'12 - M1-3'!F36</f>
        <v>0</v>
      </c>
      <c r="BD66" s="96">
        <f>'12 - M1-3'!F37</f>
        <v>0</v>
      </c>
      <c r="BT66" s="97" t="s">
        <v>84</v>
      </c>
      <c r="BV66" s="97" t="s">
        <v>78</v>
      </c>
      <c r="BW66" s="97" t="s">
        <v>119</v>
      </c>
      <c r="BX66" s="97" t="s">
        <v>5</v>
      </c>
      <c r="CL66" s="97" t="s">
        <v>19</v>
      </c>
      <c r="CM66" s="97" t="s">
        <v>86</v>
      </c>
    </row>
    <row r="67" spans="1:91" s="7" customFormat="1" ht="16.5" customHeight="1">
      <c r="A67" s="87" t="s">
        <v>80</v>
      </c>
      <c r="B67" s="88"/>
      <c r="C67" s="89"/>
      <c r="D67" s="376" t="s">
        <v>120</v>
      </c>
      <c r="E67" s="376"/>
      <c r="F67" s="376"/>
      <c r="G67" s="376"/>
      <c r="H67" s="376"/>
      <c r="I67" s="90"/>
      <c r="J67" s="376" t="s">
        <v>121</v>
      </c>
      <c r="K67" s="376"/>
      <c r="L67" s="376"/>
      <c r="M67" s="376"/>
      <c r="N67" s="376"/>
      <c r="O67" s="376"/>
      <c r="P67" s="376"/>
      <c r="Q67" s="376"/>
      <c r="R67" s="376"/>
      <c r="S67" s="376"/>
      <c r="T67" s="376"/>
      <c r="U67" s="376"/>
      <c r="V67" s="376"/>
      <c r="W67" s="376"/>
      <c r="X67" s="376"/>
      <c r="Y67" s="376"/>
      <c r="Z67" s="376"/>
      <c r="AA67" s="376"/>
      <c r="AB67" s="376"/>
      <c r="AC67" s="376"/>
      <c r="AD67" s="376"/>
      <c r="AE67" s="376"/>
      <c r="AF67" s="376"/>
      <c r="AG67" s="363">
        <f>'13 - M1-1-5'!J30</f>
        <v>0</v>
      </c>
      <c r="AH67" s="364"/>
      <c r="AI67" s="364"/>
      <c r="AJ67" s="364"/>
      <c r="AK67" s="364"/>
      <c r="AL67" s="364"/>
      <c r="AM67" s="364"/>
      <c r="AN67" s="363">
        <f t="shared" si="0"/>
        <v>0</v>
      </c>
      <c r="AO67" s="364"/>
      <c r="AP67" s="364"/>
      <c r="AQ67" s="91" t="s">
        <v>83</v>
      </c>
      <c r="AR67" s="92"/>
      <c r="AS67" s="93">
        <v>0</v>
      </c>
      <c r="AT67" s="94">
        <f t="shared" si="1"/>
        <v>0</v>
      </c>
      <c r="AU67" s="95">
        <f>'13 - M1-1-5'!P86</f>
        <v>0</v>
      </c>
      <c r="AV67" s="94">
        <f>'13 - M1-1-5'!J33</f>
        <v>0</v>
      </c>
      <c r="AW67" s="94">
        <f>'13 - M1-1-5'!J34</f>
        <v>0</v>
      </c>
      <c r="AX67" s="94">
        <f>'13 - M1-1-5'!J35</f>
        <v>0</v>
      </c>
      <c r="AY67" s="94">
        <f>'13 - M1-1-5'!J36</f>
        <v>0</v>
      </c>
      <c r="AZ67" s="94">
        <f>'13 - M1-1-5'!F33</f>
        <v>0</v>
      </c>
      <c r="BA67" s="94">
        <f>'13 - M1-1-5'!F34</f>
        <v>0</v>
      </c>
      <c r="BB67" s="94">
        <f>'13 - M1-1-5'!F35</f>
        <v>0</v>
      </c>
      <c r="BC67" s="94">
        <f>'13 - M1-1-5'!F36</f>
        <v>0</v>
      </c>
      <c r="BD67" s="96">
        <f>'13 - M1-1-5'!F37</f>
        <v>0</v>
      </c>
      <c r="BT67" s="97" t="s">
        <v>84</v>
      </c>
      <c r="BV67" s="97" t="s">
        <v>78</v>
      </c>
      <c r="BW67" s="97" t="s">
        <v>122</v>
      </c>
      <c r="BX67" s="97" t="s">
        <v>5</v>
      </c>
      <c r="CL67" s="97" t="s">
        <v>19</v>
      </c>
      <c r="CM67" s="97" t="s">
        <v>86</v>
      </c>
    </row>
    <row r="68" spans="1:91" s="7" customFormat="1" ht="16.5" customHeight="1">
      <c r="A68" s="87" t="s">
        <v>80</v>
      </c>
      <c r="B68" s="88"/>
      <c r="C68" s="89"/>
      <c r="D68" s="376" t="s">
        <v>123</v>
      </c>
      <c r="E68" s="376"/>
      <c r="F68" s="376"/>
      <c r="G68" s="376"/>
      <c r="H68" s="376"/>
      <c r="I68" s="90"/>
      <c r="J68" s="376" t="s">
        <v>124</v>
      </c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  <c r="Y68" s="376"/>
      <c r="Z68" s="376"/>
      <c r="AA68" s="376"/>
      <c r="AB68" s="376"/>
      <c r="AC68" s="376"/>
      <c r="AD68" s="376"/>
      <c r="AE68" s="376"/>
      <c r="AF68" s="376"/>
      <c r="AG68" s="363">
        <f>'14 - M1-1-8'!J30</f>
        <v>0</v>
      </c>
      <c r="AH68" s="364"/>
      <c r="AI68" s="364"/>
      <c r="AJ68" s="364"/>
      <c r="AK68" s="364"/>
      <c r="AL68" s="364"/>
      <c r="AM68" s="364"/>
      <c r="AN68" s="363">
        <f t="shared" si="0"/>
        <v>0</v>
      </c>
      <c r="AO68" s="364"/>
      <c r="AP68" s="364"/>
      <c r="AQ68" s="91" t="s">
        <v>83</v>
      </c>
      <c r="AR68" s="92"/>
      <c r="AS68" s="93">
        <v>0</v>
      </c>
      <c r="AT68" s="94">
        <f t="shared" si="1"/>
        <v>0</v>
      </c>
      <c r="AU68" s="95">
        <f>'14 - M1-1-8'!P86</f>
        <v>0</v>
      </c>
      <c r="AV68" s="94">
        <f>'14 - M1-1-8'!J33</f>
        <v>0</v>
      </c>
      <c r="AW68" s="94">
        <f>'14 - M1-1-8'!J34</f>
        <v>0</v>
      </c>
      <c r="AX68" s="94">
        <f>'14 - M1-1-8'!J35</f>
        <v>0</v>
      </c>
      <c r="AY68" s="94">
        <f>'14 - M1-1-8'!J36</f>
        <v>0</v>
      </c>
      <c r="AZ68" s="94">
        <f>'14 - M1-1-8'!F33</f>
        <v>0</v>
      </c>
      <c r="BA68" s="94">
        <f>'14 - M1-1-8'!F34</f>
        <v>0</v>
      </c>
      <c r="BB68" s="94">
        <f>'14 - M1-1-8'!F35</f>
        <v>0</v>
      </c>
      <c r="BC68" s="94">
        <f>'14 - M1-1-8'!F36</f>
        <v>0</v>
      </c>
      <c r="BD68" s="96">
        <f>'14 - M1-1-8'!F37</f>
        <v>0</v>
      </c>
      <c r="BT68" s="97" t="s">
        <v>84</v>
      </c>
      <c r="BV68" s="97" t="s">
        <v>78</v>
      </c>
      <c r="BW68" s="97" t="s">
        <v>125</v>
      </c>
      <c r="BX68" s="97" t="s">
        <v>5</v>
      </c>
      <c r="CL68" s="97" t="s">
        <v>19</v>
      </c>
      <c r="CM68" s="97" t="s">
        <v>86</v>
      </c>
    </row>
    <row r="69" spans="1:91" s="7" customFormat="1" ht="16.5" customHeight="1">
      <c r="A69" s="87" t="s">
        <v>80</v>
      </c>
      <c r="B69" s="88"/>
      <c r="C69" s="89"/>
      <c r="D69" s="376" t="s">
        <v>8</v>
      </c>
      <c r="E69" s="376"/>
      <c r="F69" s="376"/>
      <c r="G69" s="376"/>
      <c r="H69" s="376"/>
      <c r="I69" s="90"/>
      <c r="J69" s="376" t="s">
        <v>126</v>
      </c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63">
        <f>'15 - P1+P2+P3-1'!J30</f>
        <v>0</v>
      </c>
      <c r="AH69" s="364"/>
      <c r="AI69" s="364"/>
      <c r="AJ69" s="364"/>
      <c r="AK69" s="364"/>
      <c r="AL69" s="364"/>
      <c r="AM69" s="364"/>
      <c r="AN69" s="363">
        <f t="shared" si="0"/>
        <v>0</v>
      </c>
      <c r="AO69" s="364"/>
      <c r="AP69" s="364"/>
      <c r="AQ69" s="91" t="s">
        <v>83</v>
      </c>
      <c r="AR69" s="92"/>
      <c r="AS69" s="93">
        <v>0</v>
      </c>
      <c r="AT69" s="94">
        <f t="shared" si="1"/>
        <v>0</v>
      </c>
      <c r="AU69" s="95">
        <f>'15 - P1+P2+P3-1'!P86</f>
        <v>0</v>
      </c>
      <c r="AV69" s="94">
        <f>'15 - P1+P2+P3-1'!J33</f>
        <v>0</v>
      </c>
      <c r="AW69" s="94">
        <f>'15 - P1+P2+P3-1'!J34</f>
        <v>0</v>
      </c>
      <c r="AX69" s="94">
        <f>'15 - P1+P2+P3-1'!J35</f>
        <v>0</v>
      </c>
      <c r="AY69" s="94">
        <f>'15 - P1+P2+P3-1'!J36</f>
        <v>0</v>
      </c>
      <c r="AZ69" s="94">
        <f>'15 - P1+P2+P3-1'!F33</f>
        <v>0</v>
      </c>
      <c r="BA69" s="94">
        <f>'15 - P1+P2+P3-1'!F34</f>
        <v>0</v>
      </c>
      <c r="BB69" s="94">
        <f>'15 - P1+P2+P3-1'!F35</f>
        <v>0</v>
      </c>
      <c r="BC69" s="94">
        <f>'15 - P1+P2+P3-1'!F36</f>
        <v>0</v>
      </c>
      <c r="BD69" s="96">
        <f>'15 - P1+P2+P3-1'!F37</f>
        <v>0</v>
      </c>
      <c r="BT69" s="97" t="s">
        <v>84</v>
      </c>
      <c r="BV69" s="97" t="s">
        <v>78</v>
      </c>
      <c r="BW69" s="97" t="s">
        <v>127</v>
      </c>
      <c r="BX69" s="97" t="s">
        <v>5</v>
      </c>
      <c r="CL69" s="97" t="s">
        <v>19</v>
      </c>
      <c r="CM69" s="97" t="s">
        <v>86</v>
      </c>
    </row>
    <row r="70" spans="1:91" s="7" customFormat="1" ht="16.5" customHeight="1">
      <c r="A70" s="87" t="s">
        <v>80</v>
      </c>
      <c r="B70" s="88"/>
      <c r="C70" s="89"/>
      <c r="D70" s="376" t="s">
        <v>128</v>
      </c>
      <c r="E70" s="376"/>
      <c r="F70" s="376"/>
      <c r="G70" s="376"/>
      <c r="H70" s="376"/>
      <c r="I70" s="90"/>
      <c r="J70" s="376" t="s">
        <v>129</v>
      </c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63">
        <f>'16 - P1+P2+P3-3'!J30</f>
        <v>0</v>
      </c>
      <c r="AH70" s="364"/>
      <c r="AI70" s="364"/>
      <c r="AJ70" s="364"/>
      <c r="AK70" s="364"/>
      <c r="AL70" s="364"/>
      <c r="AM70" s="364"/>
      <c r="AN70" s="363">
        <f t="shared" si="0"/>
        <v>0</v>
      </c>
      <c r="AO70" s="364"/>
      <c r="AP70" s="364"/>
      <c r="AQ70" s="91" t="s">
        <v>83</v>
      </c>
      <c r="AR70" s="92"/>
      <c r="AS70" s="93">
        <v>0</v>
      </c>
      <c r="AT70" s="94">
        <f t="shared" si="1"/>
        <v>0</v>
      </c>
      <c r="AU70" s="95">
        <f>'16 - P1+P2+P3-3'!P91</f>
        <v>0</v>
      </c>
      <c r="AV70" s="94">
        <f>'16 - P1+P2+P3-3'!J33</f>
        <v>0</v>
      </c>
      <c r="AW70" s="94">
        <f>'16 - P1+P2+P3-3'!J34</f>
        <v>0</v>
      </c>
      <c r="AX70" s="94">
        <f>'16 - P1+P2+P3-3'!J35</f>
        <v>0</v>
      </c>
      <c r="AY70" s="94">
        <f>'16 - P1+P2+P3-3'!J36</f>
        <v>0</v>
      </c>
      <c r="AZ70" s="94">
        <f>'16 - P1+P2+P3-3'!F33</f>
        <v>0</v>
      </c>
      <c r="BA70" s="94">
        <f>'16 - P1+P2+P3-3'!F34</f>
        <v>0</v>
      </c>
      <c r="BB70" s="94">
        <f>'16 - P1+P2+P3-3'!F35</f>
        <v>0</v>
      </c>
      <c r="BC70" s="94">
        <f>'16 - P1+P2+P3-3'!F36</f>
        <v>0</v>
      </c>
      <c r="BD70" s="96">
        <f>'16 - P1+P2+P3-3'!F37</f>
        <v>0</v>
      </c>
      <c r="BT70" s="97" t="s">
        <v>84</v>
      </c>
      <c r="BV70" s="97" t="s">
        <v>78</v>
      </c>
      <c r="BW70" s="97" t="s">
        <v>130</v>
      </c>
      <c r="BX70" s="97" t="s">
        <v>5</v>
      </c>
      <c r="CL70" s="97" t="s">
        <v>19</v>
      </c>
      <c r="CM70" s="97" t="s">
        <v>86</v>
      </c>
    </row>
    <row r="71" spans="1:91" s="7" customFormat="1" ht="16.5" customHeight="1">
      <c r="A71" s="87" t="s">
        <v>80</v>
      </c>
      <c r="B71" s="88"/>
      <c r="C71" s="89"/>
      <c r="D71" s="376" t="s">
        <v>131</v>
      </c>
      <c r="E71" s="376"/>
      <c r="F71" s="376"/>
      <c r="G71" s="376"/>
      <c r="H71" s="376"/>
      <c r="I71" s="90"/>
      <c r="J71" s="376" t="s">
        <v>132</v>
      </c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  <c r="Y71" s="376"/>
      <c r="Z71" s="376"/>
      <c r="AA71" s="376"/>
      <c r="AB71" s="376"/>
      <c r="AC71" s="376"/>
      <c r="AD71" s="376"/>
      <c r="AE71" s="376"/>
      <c r="AF71" s="376"/>
      <c r="AG71" s="363">
        <f>'17 - P1+P2+P3-4'!J30</f>
        <v>0</v>
      </c>
      <c r="AH71" s="364"/>
      <c r="AI71" s="364"/>
      <c r="AJ71" s="364"/>
      <c r="AK71" s="364"/>
      <c r="AL71" s="364"/>
      <c r="AM71" s="364"/>
      <c r="AN71" s="363">
        <f t="shared" si="0"/>
        <v>0</v>
      </c>
      <c r="AO71" s="364"/>
      <c r="AP71" s="364"/>
      <c r="AQ71" s="91" t="s">
        <v>83</v>
      </c>
      <c r="AR71" s="92"/>
      <c r="AS71" s="93">
        <v>0</v>
      </c>
      <c r="AT71" s="94">
        <f t="shared" si="1"/>
        <v>0</v>
      </c>
      <c r="AU71" s="95">
        <f>'17 - P1+P2+P3-4'!P86</f>
        <v>0</v>
      </c>
      <c r="AV71" s="94">
        <f>'17 - P1+P2+P3-4'!J33</f>
        <v>0</v>
      </c>
      <c r="AW71" s="94">
        <f>'17 - P1+P2+P3-4'!J34</f>
        <v>0</v>
      </c>
      <c r="AX71" s="94">
        <f>'17 - P1+P2+P3-4'!J35</f>
        <v>0</v>
      </c>
      <c r="AY71" s="94">
        <f>'17 - P1+P2+P3-4'!J36</f>
        <v>0</v>
      </c>
      <c r="AZ71" s="94">
        <f>'17 - P1+P2+P3-4'!F33</f>
        <v>0</v>
      </c>
      <c r="BA71" s="94">
        <f>'17 - P1+P2+P3-4'!F34</f>
        <v>0</v>
      </c>
      <c r="BB71" s="94">
        <f>'17 - P1+P2+P3-4'!F35</f>
        <v>0</v>
      </c>
      <c r="BC71" s="94">
        <f>'17 - P1+P2+P3-4'!F36</f>
        <v>0</v>
      </c>
      <c r="BD71" s="96">
        <f>'17 - P1+P2+P3-4'!F37</f>
        <v>0</v>
      </c>
      <c r="BT71" s="97" t="s">
        <v>84</v>
      </c>
      <c r="BV71" s="97" t="s">
        <v>78</v>
      </c>
      <c r="BW71" s="97" t="s">
        <v>133</v>
      </c>
      <c r="BX71" s="97" t="s">
        <v>5</v>
      </c>
      <c r="CL71" s="97" t="s">
        <v>19</v>
      </c>
      <c r="CM71" s="97" t="s">
        <v>86</v>
      </c>
    </row>
    <row r="72" spans="1:91" s="7" customFormat="1" ht="16.5" customHeight="1">
      <c r="A72" s="87" t="s">
        <v>80</v>
      </c>
      <c r="B72" s="88"/>
      <c r="C72" s="89"/>
      <c r="D72" s="376" t="s">
        <v>134</v>
      </c>
      <c r="E72" s="376"/>
      <c r="F72" s="376"/>
      <c r="G72" s="376"/>
      <c r="H72" s="376"/>
      <c r="I72" s="90"/>
      <c r="J72" s="376" t="s">
        <v>135</v>
      </c>
      <c r="K72" s="376"/>
      <c r="L72" s="376"/>
      <c r="M72" s="376"/>
      <c r="N72" s="376"/>
      <c r="O72" s="376"/>
      <c r="P72" s="376"/>
      <c r="Q72" s="376"/>
      <c r="R72" s="376"/>
      <c r="S72" s="376"/>
      <c r="T72" s="376"/>
      <c r="U72" s="376"/>
      <c r="V72" s="376"/>
      <c r="W72" s="376"/>
      <c r="X72" s="376"/>
      <c r="Y72" s="376"/>
      <c r="Z72" s="376"/>
      <c r="AA72" s="376"/>
      <c r="AB72" s="376"/>
      <c r="AC72" s="376"/>
      <c r="AD72" s="376"/>
      <c r="AE72" s="376"/>
      <c r="AF72" s="376"/>
      <c r="AG72" s="363">
        <f>'18 - P1+P2+P3-5-1'!J30</f>
        <v>0</v>
      </c>
      <c r="AH72" s="364"/>
      <c r="AI72" s="364"/>
      <c r="AJ72" s="364"/>
      <c r="AK72" s="364"/>
      <c r="AL72" s="364"/>
      <c r="AM72" s="364"/>
      <c r="AN72" s="363">
        <f t="shared" si="0"/>
        <v>0</v>
      </c>
      <c r="AO72" s="364"/>
      <c r="AP72" s="364"/>
      <c r="AQ72" s="91" t="s">
        <v>83</v>
      </c>
      <c r="AR72" s="92"/>
      <c r="AS72" s="93">
        <v>0</v>
      </c>
      <c r="AT72" s="94">
        <f t="shared" si="1"/>
        <v>0</v>
      </c>
      <c r="AU72" s="95">
        <f>'18 - P1+P2+P3-5-1'!P86</f>
        <v>0</v>
      </c>
      <c r="AV72" s="94">
        <f>'18 - P1+P2+P3-5-1'!J33</f>
        <v>0</v>
      </c>
      <c r="AW72" s="94">
        <f>'18 - P1+P2+P3-5-1'!J34</f>
        <v>0</v>
      </c>
      <c r="AX72" s="94">
        <f>'18 - P1+P2+P3-5-1'!J35</f>
        <v>0</v>
      </c>
      <c r="AY72" s="94">
        <f>'18 - P1+P2+P3-5-1'!J36</f>
        <v>0</v>
      </c>
      <c r="AZ72" s="94">
        <f>'18 - P1+P2+P3-5-1'!F33</f>
        <v>0</v>
      </c>
      <c r="BA72" s="94">
        <f>'18 - P1+P2+P3-5-1'!F34</f>
        <v>0</v>
      </c>
      <c r="BB72" s="94">
        <f>'18 - P1+P2+P3-5-1'!F35</f>
        <v>0</v>
      </c>
      <c r="BC72" s="94">
        <f>'18 - P1+P2+P3-5-1'!F36</f>
        <v>0</v>
      </c>
      <c r="BD72" s="96">
        <f>'18 - P1+P2+P3-5-1'!F37</f>
        <v>0</v>
      </c>
      <c r="BT72" s="97" t="s">
        <v>84</v>
      </c>
      <c r="BV72" s="97" t="s">
        <v>78</v>
      </c>
      <c r="BW72" s="97" t="s">
        <v>136</v>
      </c>
      <c r="BX72" s="97" t="s">
        <v>5</v>
      </c>
      <c r="CL72" s="97" t="s">
        <v>19</v>
      </c>
      <c r="CM72" s="97" t="s">
        <v>86</v>
      </c>
    </row>
    <row r="73" spans="1:91" s="7" customFormat="1" ht="16.5" customHeight="1">
      <c r="A73" s="87" t="s">
        <v>80</v>
      </c>
      <c r="B73" s="88"/>
      <c r="C73" s="89"/>
      <c r="D73" s="376" t="s">
        <v>137</v>
      </c>
      <c r="E73" s="376"/>
      <c r="F73" s="376"/>
      <c r="G73" s="376"/>
      <c r="H73" s="376"/>
      <c r="I73" s="90"/>
      <c r="J73" s="376" t="s">
        <v>138</v>
      </c>
      <c r="K73" s="376"/>
      <c r="L73" s="376"/>
      <c r="M73" s="376"/>
      <c r="N73" s="376"/>
      <c r="O73" s="376"/>
      <c r="P73" s="376"/>
      <c r="Q73" s="376"/>
      <c r="R73" s="376"/>
      <c r="S73" s="376"/>
      <c r="T73" s="376"/>
      <c r="U73" s="376"/>
      <c r="V73" s="376"/>
      <c r="W73" s="376"/>
      <c r="X73" s="376"/>
      <c r="Y73" s="376"/>
      <c r="Z73" s="376"/>
      <c r="AA73" s="376"/>
      <c r="AB73" s="376"/>
      <c r="AC73" s="376"/>
      <c r="AD73" s="376"/>
      <c r="AE73" s="376"/>
      <c r="AF73" s="376"/>
      <c r="AG73" s="363">
        <f>'19 - P1+P2+P3-5-2'!J30</f>
        <v>0</v>
      </c>
      <c r="AH73" s="364"/>
      <c r="AI73" s="364"/>
      <c r="AJ73" s="364"/>
      <c r="AK73" s="364"/>
      <c r="AL73" s="364"/>
      <c r="AM73" s="364"/>
      <c r="AN73" s="363">
        <f t="shared" si="0"/>
        <v>0</v>
      </c>
      <c r="AO73" s="364"/>
      <c r="AP73" s="364"/>
      <c r="AQ73" s="91" t="s">
        <v>83</v>
      </c>
      <c r="AR73" s="92"/>
      <c r="AS73" s="93">
        <v>0</v>
      </c>
      <c r="AT73" s="94">
        <f t="shared" si="1"/>
        <v>0</v>
      </c>
      <c r="AU73" s="95">
        <f>'19 - P1+P2+P3-5-2'!P86</f>
        <v>0</v>
      </c>
      <c r="AV73" s="94">
        <f>'19 - P1+P2+P3-5-2'!J33</f>
        <v>0</v>
      </c>
      <c r="AW73" s="94">
        <f>'19 - P1+P2+P3-5-2'!J34</f>
        <v>0</v>
      </c>
      <c r="AX73" s="94">
        <f>'19 - P1+P2+P3-5-2'!J35</f>
        <v>0</v>
      </c>
      <c r="AY73" s="94">
        <f>'19 - P1+P2+P3-5-2'!J36</f>
        <v>0</v>
      </c>
      <c r="AZ73" s="94">
        <f>'19 - P1+P2+P3-5-2'!F33</f>
        <v>0</v>
      </c>
      <c r="BA73" s="94">
        <f>'19 - P1+P2+P3-5-2'!F34</f>
        <v>0</v>
      </c>
      <c r="BB73" s="94">
        <f>'19 - P1+P2+P3-5-2'!F35</f>
        <v>0</v>
      </c>
      <c r="BC73" s="94">
        <f>'19 - P1+P2+P3-5-2'!F36</f>
        <v>0</v>
      </c>
      <c r="BD73" s="96">
        <f>'19 - P1+P2+P3-5-2'!F37</f>
        <v>0</v>
      </c>
      <c r="BT73" s="97" t="s">
        <v>84</v>
      </c>
      <c r="BV73" s="97" t="s">
        <v>78</v>
      </c>
      <c r="BW73" s="97" t="s">
        <v>139</v>
      </c>
      <c r="BX73" s="97" t="s">
        <v>5</v>
      </c>
      <c r="CL73" s="97" t="s">
        <v>19</v>
      </c>
      <c r="CM73" s="97" t="s">
        <v>86</v>
      </c>
    </row>
    <row r="74" spans="1:91" s="7" customFormat="1" ht="16.5" customHeight="1">
      <c r="A74" s="87" t="s">
        <v>80</v>
      </c>
      <c r="B74" s="88"/>
      <c r="C74" s="89"/>
      <c r="D74" s="376" t="s">
        <v>140</v>
      </c>
      <c r="E74" s="376"/>
      <c r="F74" s="376"/>
      <c r="G74" s="376"/>
      <c r="H74" s="376"/>
      <c r="I74" s="90"/>
      <c r="J74" s="376" t="s">
        <v>141</v>
      </c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63">
        <f>'20 - P1+P2+P3-6'!J30</f>
        <v>0</v>
      </c>
      <c r="AH74" s="364"/>
      <c r="AI74" s="364"/>
      <c r="AJ74" s="364"/>
      <c r="AK74" s="364"/>
      <c r="AL74" s="364"/>
      <c r="AM74" s="364"/>
      <c r="AN74" s="363">
        <f t="shared" si="0"/>
        <v>0</v>
      </c>
      <c r="AO74" s="364"/>
      <c r="AP74" s="364"/>
      <c r="AQ74" s="91" t="s">
        <v>83</v>
      </c>
      <c r="AR74" s="92"/>
      <c r="AS74" s="93">
        <v>0</v>
      </c>
      <c r="AT74" s="94">
        <f t="shared" si="1"/>
        <v>0</v>
      </c>
      <c r="AU74" s="95">
        <f>'20 - P1+P2+P3-6'!P86</f>
        <v>0</v>
      </c>
      <c r="AV74" s="94">
        <f>'20 - P1+P2+P3-6'!J33</f>
        <v>0</v>
      </c>
      <c r="AW74" s="94">
        <f>'20 - P1+P2+P3-6'!J34</f>
        <v>0</v>
      </c>
      <c r="AX74" s="94">
        <f>'20 - P1+P2+P3-6'!J35</f>
        <v>0</v>
      </c>
      <c r="AY74" s="94">
        <f>'20 - P1+P2+P3-6'!J36</f>
        <v>0</v>
      </c>
      <c r="AZ74" s="94">
        <f>'20 - P1+P2+P3-6'!F33</f>
        <v>0</v>
      </c>
      <c r="BA74" s="94">
        <f>'20 - P1+P2+P3-6'!F34</f>
        <v>0</v>
      </c>
      <c r="BB74" s="94">
        <f>'20 - P1+P2+P3-6'!F35</f>
        <v>0</v>
      </c>
      <c r="BC74" s="94">
        <f>'20 - P1+P2+P3-6'!F36</f>
        <v>0</v>
      </c>
      <c r="BD74" s="96">
        <f>'20 - P1+P2+P3-6'!F37</f>
        <v>0</v>
      </c>
      <c r="BT74" s="97" t="s">
        <v>84</v>
      </c>
      <c r="BV74" s="97" t="s">
        <v>78</v>
      </c>
      <c r="BW74" s="97" t="s">
        <v>142</v>
      </c>
      <c r="BX74" s="97" t="s">
        <v>5</v>
      </c>
      <c r="CL74" s="97" t="s">
        <v>19</v>
      </c>
      <c r="CM74" s="97" t="s">
        <v>86</v>
      </c>
    </row>
    <row r="75" spans="1:91" s="7" customFormat="1" ht="16.5" customHeight="1">
      <c r="A75" s="87" t="s">
        <v>80</v>
      </c>
      <c r="B75" s="88"/>
      <c r="C75" s="89"/>
      <c r="D75" s="376" t="s">
        <v>7</v>
      </c>
      <c r="E75" s="376"/>
      <c r="F75" s="376"/>
      <c r="G75" s="376"/>
      <c r="H75" s="376"/>
      <c r="I75" s="90"/>
      <c r="J75" s="376" t="s">
        <v>143</v>
      </c>
      <c r="K75" s="376"/>
      <c r="L75" s="376"/>
      <c r="M75" s="376"/>
      <c r="N75" s="376"/>
      <c r="O75" s="376"/>
      <c r="P75" s="376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6"/>
      <c r="AD75" s="376"/>
      <c r="AE75" s="376"/>
      <c r="AF75" s="376"/>
      <c r="AG75" s="363">
        <f>'21 - P1+P2+P3-7'!J30</f>
        <v>0</v>
      </c>
      <c r="AH75" s="364"/>
      <c r="AI75" s="364"/>
      <c r="AJ75" s="364"/>
      <c r="AK75" s="364"/>
      <c r="AL75" s="364"/>
      <c r="AM75" s="364"/>
      <c r="AN75" s="363">
        <f t="shared" si="0"/>
        <v>0</v>
      </c>
      <c r="AO75" s="364"/>
      <c r="AP75" s="364"/>
      <c r="AQ75" s="91" t="s">
        <v>83</v>
      </c>
      <c r="AR75" s="92"/>
      <c r="AS75" s="93">
        <v>0</v>
      </c>
      <c r="AT75" s="94">
        <f t="shared" si="1"/>
        <v>0</v>
      </c>
      <c r="AU75" s="95">
        <f>'21 - P1+P2+P3-7'!P86</f>
        <v>0</v>
      </c>
      <c r="AV75" s="94">
        <f>'21 - P1+P2+P3-7'!J33</f>
        <v>0</v>
      </c>
      <c r="AW75" s="94">
        <f>'21 - P1+P2+P3-7'!J34</f>
        <v>0</v>
      </c>
      <c r="AX75" s="94">
        <f>'21 - P1+P2+P3-7'!J35</f>
        <v>0</v>
      </c>
      <c r="AY75" s="94">
        <f>'21 - P1+P2+P3-7'!J36</f>
        <v>0</v>
      </c>
      <c r="AZ75" s="94">
        <f>'21 - P1+P2+P3-7'!F33</f>
        <v>0</v>
      </c>
      <c r="BA75" s="94">
        <f>'21 - P1+P2+P3-7'!F34</f>
        <v>0</v>
      </c>
      <c r="BB75" s="94">
        <f>'21 - P1+P2+P3-7'!F35</f>
        <v>0</v>
      </c>
      <c r="BC75" s="94">
        <f>'21 - P1+P2+P3-7'!F36</f>
        <v>0</v>
      </c>
      <c r="BD75" s="96">
        <f>'21 - P1+P2+P3-7'!F37</f>
        <v>0</v>
      </c>
      <c r="BT75" s="97" t="s">
        <v>84</v>
      </c>
      <c r="BV75" s="97" t="s">
        <v>78</v>
      </c>
      <c r="BW75" s="97" t="s">
        <v>144</v>
      </c>
      <c r="BX75" s="97" t="s">
        <v>5</v>
      </c>
      <c r="CL75" s="97" t="s">
        <v>19</v>
      </c>
      <c r="CM75" s="97" t="s">
        <v>86</v>
      </c>
    </row>
    <row r="76" spans="1:91" s="7" customFormat="1" ht="16.5" customHeight="1">
      <c r="A76" s="87" t="s">
        <v>80</v>
      </c>
      <c r="B76" s="88"/>
      <c r="C76" s="89"/>
      <c r="D76" s="376" t="s">
        <v>145</v>
      </c>
      <c r="E76" s="376"/>
      <c r="F76" s="376"/>
      <c r="G76" s="376"/>
      <c r="H76" s="376"/>
      <c r="I76" s="90"/>
      <c r="J76" s="376" t="s">
        <v>146</v>
      </c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63">
        <f>'22 - P1+P2+P3-8-1'!J30</f>
        <v>0</v>
      </c>
      <c r="AH76" s="364"/>
      <c r="AI76" s="364"/>
      <c r="AJ76" s="364"/>
      <c r="AK76" s="364"/>
      <c r="AL76" s="364"/>
      <c r="AM76" s="364"/>
      <c r="AN76" s="363">
        <f t="shared" si="0"/>
        <v>0</v>
      </c>
      <c r="AO76" s="364"/>
      <c r="AP76" s="364"/>
      <c r="AQ76" s="91" t="s">
        <v>83</v>
      </c>
      <c r="AR76" s="92"/>
      <c r="AS76" s="93">
        <v>0</v>
      </c>
      <c r="AT76" s="94">
        <f t="shared" si="1"/>
        <v>0</v>
      </c>
      <c r="AU76" s="95">
        <f>'22 - P1+P2+P3-8-1'!P86</f>
        <v>0</v>
      </c>
      <c r="AV76" s="94">
        <f>'22 - P1+P2+P3-8-1'!J33</f>
        <v>0</v>
      </c>
      <c r="AW76" s="94">
        <f>'22 - P1+P2+P3-8-1'!J34</f>
        <v>0</v>
      </c>
      <c r="AX76" s="94">
        <f>'22 - P1+P2+P3-8-1'!J35</f>
        <v>0</v>
      </c>
      <c r="AY76" s="94">
        <f>'22 - P1+P2+P3-8-1'!J36</f>
        <v>0</v>
      </c>
      <c r="AZ76" s="94">
        <f>'22 - P1+P2+P3-8-1'!F33</f>
        <v>0</v>
      </c>
      <c r="BA76" s="94">
        <f>'22 - P1+P2+P3-8-1'!F34</f>
        <v>0</v>
      </c>
      <c r="BB76" s="94">
        <f>'22 - P1+P2+P3-8-1'!F35</f>
        <v>0</v>
      </c>
      <c r="BC76" s="94">
        <f>'22 - P1+P2+P3-8-1'!F36</f>
        <v>0</v>
      </c>
      <c r="BD76" s="96">
        <f>'22 - P1+P2+P3-8-1'!F37</f>
        <v>0</v>
      </c>
      <c r="BT76" s="97" t="s">
        <v>84</v>
      </c>
      <c r="BV76" s="97" t="s">
        <v>78</v>
      </c>
      <c r="BW76" s="97" t="s">
        <v>147</v>
      </c>
      <c r="BX76" s="97" t="s">
        <v>5</v>
      </c>
      <c r="CL76" s="97" t="s">
        <v>19</v>
      </c>
      <c r="CM76" s="97" t="s">
        <v>86</v>
      </c>
    </row>
    <row r="77" spans="1:91" s="7" customFormat="1" ht="16.5" customHeight="1">
      <c r="A77" s="87" t="s">
        <v>80</v>
      </c>
      <c r="B77" s="88"/>
      <c r="C77" s="89"/>
      <c r="D77" s="376" t="s">
        <v>148</v>
      </c>
      <c r="E77" s="376"/>
      <c r="F77" s="376"/>
      <c r="G77" s="376"/>
      <c r="H77" s="376"/>
      <c r="I77" s="90"/>
      <c r="J77" s="376" t="s">
        <v>149</v>
      </c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63">
        <f>'23 - P1+P2+P3-9'!J30</f>
        <v>0</v>
      </c>
      <c r="AH77" s="364"/>
      <c r="AI77" s="364"/>
      <c r="AJ77" s="364"/>
      <c r="AK77" s="364"/>
      <c r="AL77" s="364"/>
      <c r="AM77" s="364"/>
      <c r="AN77" s="363">
        <f t="shared" si="0"/>
        <v>0</v>
      </c>
      <c r="AO77" s="364"/>
      <c r="AP77" s="364"/>
      <c r="AQ77" s="91" t="s">
        <v>83</v>
      </c>
      <c r="AR77" s="92"/>
      <c r="AS77" s="93">
        <v>0</v>
      </c>
      <c r="AT77" s="94">
        <f t="shared" si="1"/>
        <v>0</v>
      </c>
      <c r="AU77" s="95">
        <f>'23 - P1+P2+P3-9'!P86</f>
        <v>0</v>
      </c>
      <c r="AV77" s="94">
        <f>'23 - P1+P2+P3-9'!J33</f>
        <v>0</v>
      </c>
      <c r="AW77" s="94">
        <f>'23 - P1+P2+P3-9'!J34</f>
        <v>0</v>
      </c>
      <c r="AX77" s="94">
        <f>'23 - P1+P2+P3-9'!J35</f>
        <v>0</v>
      </c>
      <c r="AY77" s="94">
        <f>'23 - P1+P2+P3-9'!J36</f>
        <v>0</v>
      </c>
      <c r="AZ77" s="94">
        <f>'23 - P1+P2+P3-9'!F33</f>
        <v>0</v>
      </c>
      <c r="BA77" s="94">
        <f>'23 - P1+P2+P3-9'!F34</f>
        <v>0</v>
      </c>
      <c r="BB77" s="94">
        <f>'23 - P1+P2+P3-9'!F35</f>
        <v>0</v>
      </c>
      <c r="BC77" s="94">
        <f>'23 - P1+P2+P3-9'!F36</f>
        <v>0</v>
      </c>
      <c r="BD77" s="96">
        <f>'23 - P1+P2+P3-9'!F37</f>
        <v>0</v>
      </c>
      <c r="BT77" s="97" t="s">
        <v>84</v>
      </c>
      <c r="BV77" s="97" t="s">
        <v>78</v>
      </c>
      <c r="BW77" s="97" t="s">
        <v>150</v>
      </c>
      <c r="BX77" s="97" t="s">
        <v>5</v>
      </c>
      <c r="CL77" s="97" t="s">
        <v>19</v>
      </c>
      <c r="CM77" s="97" t="s">
        <v>86</v>
      </c>
    </row>
    <row r="78" spans="1:91" s="7" customFormat="1" ht="16.5" customHeight="1">
      <c r="A78" s="87" t="s">
        <v>80</v>
      </c>
      <c r="B78" s="88"/>
      <c r="C78" s="89"/>
      <c r="D78" s="376" t="s">
        <v>151</v>
      </c>
      <c r="E78" s="376"/>
      <c r="F78" s="376"/>
      <c r="G78" s="376"/>
      <c r="H78" s="376"/>
      <c r="I78" s="90"/>
      <c r="J78" s="376" t="s">
        <v>152</v>
      </c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63">
        <f>'24 - P1+P2+P3-10'!J30</f>
        <v>0</v>
      </c>
      <c r="AH78" s="364"/>
      <c r="AI78" s="364"/>
      <c r="AJ78" s="364"/>
      <c r="AK78" s="364"/>
      <c r="AL78" s="364"/>
      <c r="AM78" s="364"/>
      <c r="AN78" s="363">
        <f t="shared" si="0"/>
        <v>0</v>
      </c>
      <c r="AO78" s="364"/>
      <c r="AP78" s="364"/>
      <c r="AQ78" s="91" t="s">
        <v>83</v>
      </c>
      <c r="AR78" s="92"/>
      <c r="AS78" s="93">
        <v>0</v>
      </c>
      <c r="AT78" s="94">
        <f t="shared" si="1"/>
        <v>0</v>
      </c>
      <c r="AU78" s="95">
        <f>'24 - P1+P2+P3-10'!P86</f>
        <v>0</v>
      </c>
      <c r="AV78" s="94">
        <f>'24 - P1+P2+P3-10'!J33</f>
        <v>0</v>
      </c>
      <c r="AW78" s="94">
        <f>'24 - P1+P2+P3-10'!J34</f>
        <v>0</v>
      </c>
      <c r="AX78" s="94">
        <f>'24 - P1+P2+P3-10'!J35</f>
        <v>0</v>
      </c>
      <c r="AY78" s="94">
        <f>'24 - P1+P2+P3-10'!J36</f>
        <v>0</v>
      </c>
      <c r="AZ78" s="94">
        <f>'24 - P1+P2+P3-10'!F33</f>
        <v>0</v>
      </c>
      <c r="BA78" s="94">
        <f>'24 - P1+P2+P3-10'!F34</f>
        <v>0</v>
      </c>
      <c r="BB78" s="94">
        <f>'24 - P1+P2+P3-10'!F35</f>
        <v>0</v>
      </c>
      <c r="BC78" s="94">
        <f>'24 - P1+P2+P3-10'!F36</f>
        <v>0</v>
      </c>
      <c r="BD78" s="96">
        <f>'24 - P1+P2+P3-10'!F37</f>
        <v>0</v>
      </c>
      <c r="BT78" s="97" t="s">
        <v>84</v>
      </c>
      <c r="BV78" s="97" t="s">
        <v>78</v>
      </c>
      <c r="BW78" s="97" t="s">
        <v>153</v>
      </c>
      <c r="BX78" s="97" t="s">
        <v>5</v>
      </c>
      <c r="CL78" s="97" t="s">
        <v>19</v>
      </c>
      <c r="CM78" s="97" t="s">
        <v>86</v>
      </c>
    </row>
    <row r="79" spans="1:91" s="7" customFormat="1" ht="16.5" customHeight="1">
      <c r="A79" s="87" t="s">
        <v>80</v>
      </c>
      <c r="B79" s="88"/>
      <c r="C79" s="89"/>
      <c r="D79" s="376" t="s">
        <v>154</v>
      </c>
      <c r="E79" s="376"/>
      <c r="F79" s="376"/>
      <c r="G79" s="376"/>
      <c r="H79" s="376"/>
      <c r="I79" s="90"/>
      <c r="J79" s="376" t="s">
        <v>155</v>
      </c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63">
        <f>'25 - P1-P2-P3-11'!J30</f>
        <v>0</v>
      </c>
      <c r="AH79" s="364"/>
      <c r="AI79" s="364"/>
      <c r="AJ79" s="364"/>
      <c r="AK79" s="364"/>
      <c r="AL79" s="364"/>
      <c r="AM79" s="364"/>
      <c r="AN79" s="363">
        <f t="shared" si="0"/>
        <v>0</v>
      </c>
      <c r="AO79" s="364"/>
      <c r="AP79" s="364"/>
      <c r="AQ79" s="91" t="s">
        <v>83</v>
      </c>
      <c r="AR79" s="92"/>
      <c r="AS79" s="93">
        <v>0</v>
      </c>
      <c r="AT79" s="94">
        <f t="shared" si="1"/>
        <v>0</v>
      </c>
      <c r="AU79" s="95">
        <f>'25 - P1-P2-P3-11'!P91</f>
        <v>0</v>
      </c>
      <c r="AV79" s="94">
        <f>'25 - P1-P2-P3-11'!J33</f>
        <v>0</v>
      </c>
      <c r="AW79" s="94">
        <f>'25 - P1-P2-P3-11'!J34</f>
        <v>0</v>
      </c>
      <c r="AX79" s="94">
        <f>'25 - P1-P2-P3-11'!J35</f>
        <v>0</v>
      </c>
      <c r="AY79" s="94">
        <f>'25 - P1-P2-P3-11'!J36</f>
        <v>0</v>
      </c>
      <c r="AZ79" s="94">
        <f>'25 - P1-P2-P3-11'!F33</f>
        <v>0</v>
      </c>
      <c r="BA79" s="94">
        <f>'25 - P1-P2-P3-11'!F34</f>
        <v>0</v>
      </c>
      <c r="BB79" s="94">
        <f>'25 - P1-P2-P3-11'!F35</f>
        <v>0</v>
      </c>
      <c r="BC79" s="94">
        <f>'25 - P1-P2-P3-11'!F36</f>
        <v>0</v>
      </c>
      <c r="BD79" s="96">
        <f>'25 - P1-P2-P3-11'!F37</f>
        <v>0</v>
      </c>
      <c r="BT79" s="97" t="s">
        <v>84</v>
      </c>
      <c r="BV79" s="97" t="s">
        <v>78</v>
      </c>
      <c r="BW79" s="97" t="s">
        <v>156</v>
      </c>
      <c r="BX79" s="97" t="s">
        <v>5</v>
      </c>
      <c r="CL79" s="97" t="s">
        <v>19</v>
      </c>
      <c r="CM79" s="97" t="s">
        <v>86</v>
      </c>
    </row>
    <row r="80" spans="1:91" s="7" customFormat="1" ht="16.5" customHeight="1">
      <c r="A80" s="87" t="s">
        <v>80</v>
      </c>
      <c r="B80" s="88"/>
      <c r="C80" s="89"/>
      <c r="D80" s="376" t="s">
        <v>157</v>
      </c>
      <c r="E80" s="376"/>
      <c r="F80" s="376"/>
      <c r="G80" s="376"/>
      <c r="H80" s="376"/>
      <c r="I80" s="90"/>
      <c r="J80" s="376" t="s">
        <v>158</v>
      </c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63">
        <f>'26 - P1+P2+P3-14'!J30</f>
        <v>0</v>
      </c>
      <c r="AH80" s="364"/>
      <c r="AI80" s="364"/>
      <c r="AJ80" s="364"/>
      <c r="AK80" s="364"/>
      <c r="AL80" s="364"/>
      <c r="AM80" s="364"/>
      <c r="AN80" s="363">
        <f t="shared" si="0"/>
        <v>0</v>
      </c>
      <c r="AO80" s="364"/>
      <c r="AP80" s="364"/>
      <c r="AQ80" s="91" t="s">
        <v>83</v>
      </c>
      <c r="AR80" s="92"/>
      <c r="AS80" s="93">
        <v>0</v>
      </c>
      <c r="AT80" s="94">
        <f t="shared" si="1"/>
        <v>0</v>
      </c>
      <c r="AU80" s="95">
        <f>'26 - P1+P2+P3-14'!P92</f>
        <v>0</v>
      </c>
      <c r="AV80" s="94">
        <f>'26 - P1+P2+P3-14'!J33</f>
        <v>0</v>
      </c>
      <c r="AW80" s="94">
        <f>'26 - P1+P2+P3-14'!J34</f>
        <v>0</v>
      </c>
      <c r="AX80" s="94">
        <f>'26 - P1+P2+P3-14'!J35</f>
        <v>0</v>
      </c>
      <c r="AY80" s="94">
        <f>'26 - P1+P2+P3-14'!J36</f>
        <v>0</v>
      </c>
      <c r="AZ80" s="94">
        <f>'26 - P1+P2+P3-14'!F33</f>
        <v>0</v>
      </c>
      <c r="BA80" s="94">
        <f>'26 - P1+P2+P3-14'!F34</f>
        <v>0</v>
      </c>
      <c r="BB80" s="94">
        <f>'26 - P1+P2+P3-14'!F35</f>
        <v>0</v>
      </c>
      <c r="BC80" s="94">
        <f>'26 - P1+P2+P3-14'!F36</f>
        <v>0</v>
      </c>
      <c r="BD80" s="96">
        <f>'26 - P1+P2+P3-14'!F37</f>
        <v>0</v>
      </c>
      <c r="BT80" s="97" t="s">
        <v>84</v>
      </c>
      <c r="BV80" s="97" t="s">
        <v>78</v>
      </c>
      <c r="BW80" s="97" t="s">
        <v>159</v>
      </c>
      <c r="BX80" s="97" t="s">
        <v>5</v>
      </c>
      <c r="CL80" s="97" t="s">
        <v>19</v>
      </c>
      <c r="CM80" s="97" t="s">
        <v>86</v>
      </c>
    </row>
    <row r="81" spans="1:91" s="7" customFormat="1" ht="16.5" customHeight="1">
      <c r="A81" s="87" t="s">
        <v>80</v>
      </c>
      <c r="B81" s="88"/>
      <c r="C81" s="89"/>
      <c r="D81" s="376" t="s">
        <v>160</v>
      </c>
      <c r="E81" s="376"/>
      <c r="F81" s="376"/>
      <c r="G81" s="376"/>
      <c r="H81" s="376"/>
      <c r="I81" s="90"/>
      <c r="J81" s="376" t="s">
        <v>161</v>
      </c>
      <c r="K81" s="376"/>
      <c r="L81" s="376"/>
      <c r="M81" s="376"/>
      <c r="N81" s="376"/>
      <c r="O81" s="376"/>
      <c r="P81" s="376"/>
      <c r="Q81" s="376"/>
      <c r="R81" s="376"/>
      <c r="S81" s="376"/>
      <c r="T81" s="376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63">
        <f>'27 - P1+P2+P3-15'!J30</f>
        <v>0</v>
      </c>
      <c r="AH81" s="364"/>
      <c r="AI81" s="364"/>
      <c r="AJ81" s="364"/>
      <c r="AK81" s="364"/>
      <c r="AL81" s="364"/>
      <c r="AM81" s="364"/>
      <c r="AN81" s="363">
        <f t="shared" si="0"/>
        <v>0</v>
      </c>
      <c r="AO81" s="364"/>
      <c r="AP81" s="364"/>
      <c r="AQ81" s="91" t="s">
        <v>83</v>
      </c>
      <c r="AR81" s="92"/>
      <c r="AS81" s="93">
        <v>0</v>
      </c>
      <c r="AT81" s="94">
        <f t="shared" si="1"/>
        <v>0</v>
      </c>
      <c r="AU81" s="95">
        <f>'27 - P1+P2+P3-15'!P91</f>
        <v>0</v>
      </c>
      <c r="AV81" s="94">
        <f>'27 - P1+P2+P3-15'!J33</f>
        <v>0</v>
      </c>
      <c r="AW81" s="94">
        <f>'27 - P1+P2+P3-15'!J34</f>
        <v>0</v>
      </c>
      <c r="AX81" s="94">
        <f>'27 - P1+P2+P3-15'!J35</f>
        <v>0</v>
      </c>
      <c r="AY81" s="94">
        <f>'27 - P1+P2+P3-15'!J36</f>
        <v>0</v>
      </c>
      <c r="AZ81" s="94">
        <f>'27 - P1+P2+P3-15'!F33</f>
        <v>0</v>
      </c>
      <c r="BA81" s="94">
        <f>'27 - P1+P2+P3-15'!F34</f>
        <v>0</v>
      </c>
      <c r="BB81" s="94">
        <f>'27 - P1+P2+P3-15'!F35</f>
        <v>0</v>
      </c>
      <c r="BC81" s="94">
        <f>'27 - P1+P2+P3-15'!F36</f>
        <v>0</v>
      </c>
      <c r="BD81" s="96">
        <f>'27 - P1+P2+P3-15'!F37</f>
        <v>0</v>
      </c>
      <c r="BT81" s="97" t="s">
        <v>84</v>
      </c>
      <c r="BV81" s="97" t="s">
        <v>78</v>
      </c>
      <c r="BW81" s="97" t="s">
        <v>162</v>
      </c>
      <c r="BX81" s="97" t="s">
        <v>5</v>
      </c>
      <c r="CL81" s="97" t="s">
        <v>19</v>
      </c>
      <c r="CM81" s="97" t="s">
        <v>86</v>
      </c>
    </row>
    <row r="82" spans="1:91" s="7" customFormat="1" ht="16.5" customHeight="1">
      <c r="A82" s="87" t="s">
        <v>80</v>
      </c>
      <c r="B82" s="88"/>
      <c r="C82" s="89"/>
      <c r="D82" s="376" t="s">
        <v>163</v>
      </c>
      <c r="E82" s="376"/>
      <c r="F82" s="376"/>
      <c r="G82" s="376"/>
      <c r="H82" s="376"/>
      <c r="I82" s="90"/>
      <c r="J82" s="376" t="s">
        <v>164</v>
      </c>
      <c r="K82" s="376"/>
      <c r="L82" s="376"/>
      <c r="M82" s="376"/>
      <c r="N82" s="376"/>
      <c r="O82" s="376"/>
      <c r="P82" s="376"/>
      <c r="Q82" s="376"/>
      <c r="R82" s="376"/>
      <c r="S82" s="376"/>
      <c r="T82" s="376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63">
        <f>'28 - P1+P2+P3-17'!J30</f>
        <v>0</v>
      </c>
      <c r="AH82" s="364"/>
      <c r="AI82" s="364"/>
      <c r="AJ82" s="364"/>
      <c r="AK82" s="364"/>
      <c r="AL82" s="364"/>
      <c r="AM82" s="364"/>
      <c r="AN82" s="363">
        <f t="shared" si="0"/>
        <v>0</v>
      </c>
      <c r="AO82" s="364"/>
      <c r="AP82" s="364"/>
      <c r="AQ82" s="91" t="s">
        <v>83</v>
      </c>
      <c r="AR82" s="92"/>
      <c r="AS82" s="93">
        <v>0</v>
      </c>
      <c r="AT82" s="94">
        <f t="shared" si="1"/>
        <v>0</v>
      </c>
      <c r="AU82" s="95">
        <f>'28 - P1+P2+P3-17'!P90</f>
        <v>0</v>
      </c>
      <c r="AV82" s="94">
        <f>'28 - P1+P2+P3-17'!J33</f>
        <v>0</v>
      </c>
      <c r="AW82" s="94">
        <f>'28 - P1+P2+P3-17'!J34</f>
        <v>0</v>
      </c>
      <c r="AX82" s="94">
        <f>'28 - P1+P2+P3-17'!J35</f>
        <v>0</v>
      </c>
      <c r="AY82" s="94">
        <f>'28 - P1+P2+P3-17'!J36</f>
        <v>0</v>
      </c>
      <c r="AZ82" s="94">
        <f>'28 - P1+P2+P3-17'!F33</f>
        <v>0</v>
      </c>
      <c r="BA82" s="94">
        <f>'28 - P1+P2+P3-17'!F34</f>
        <v>0</v>
      </c>
      <c r="BB82" s="94">
        <f>'28 - P1+P2+P3-17'!F35</f>
        <v>0</v>
      </c>
      <c r="BC82" s="94">
        <f>'28 - P1+P2+P3-17'!F36</f>
        <v>0</v>
      </c>
      <c r="BD82" s="96">
        <f>'28 - P1+P2+P3-17'!F37</f>
        <v>0</v>
      </c>
      <c r="BT82" s="97" t="s">
        <v>84</v>
      </c>
      <c r="BV82" s="97" t="s">
        <v>78</v>
      </c>
      <c r="BW82" s="97" t="s">
        <v>165</v>
      </c>
      <c r="BX82" s="97" t="s">
        <v>5</v>
      </c>
      <c r="CL82" s="97" t="s">
        <v>19</v>
      </c>
      <c r="CM82" s="97" t="s">
        <v>86</v>
      </c>
    </row>
    <row r="83" spans="1:91" s="7" customFormat="1" ht="16.5" customHeight="1">
      <c r="A83" s="87" t="s">
        <v>80</v>
      </c>
      <c r="B83" s="88"/>
      <c r="C83" s="89"/>
      <c r="D83" s="376" t="s">
        <v>166</v>
      </c>
      <c r="E83" s="376"/>
      <c r="F83" s="376"/>
      <c r="G83" s="376"/>
      <c r="H83" s="376"/>
      <c r="I83" s="90"/>
      <c r="J83" s="376" t="s">
        <v>167</v>
      </c>
      <c r="K83" s="376"/>
      <c r="L83" s="376"/>
      <c r="M83" s="376"/>
      <c r="N83" s="376"/>
      <c r="O83" s="376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63">
        <f>'29 - P1+P2+P3-21'!J30</f>
        <v>0</v>
      </c>
      <c r="AH83" s="364"/>
      <c r="AI83" s="364"/>
      <c r="AJ83" s="364"/>
      <c r="AK83" s="364"/>
      <c r="AL83" s="364"/>
      <c r="AM83" s="364"/>
      <c r="AN83" s="363">
        <f t="shared" si="0"/>
        <v>0</v>
      </c>
      <c r="AO83" s="364"/>
      <c r="AP83" s="364"/>
      <c r="AQ83" s="91" t="s">
        <v>83</v>
      </c>
      <c r="AR83" s="92"/>
      <c r="AS83" s="93">
        <v>0</v>
      </c>
      <c r="AT83" s="94">
        <f t="shared" si="1"/>
        <v>0</v>
      </c>
      <c r="AU83" s="95">
        <f>'29 - P1+P2+P3-21'!P91</f>
        <v>0</v>
      </c>
      <c r="AV83" s="94">
        <f>'29 - P1+P2+P3-21'!J33</f>
        <v>0</v>
      </c>
      <c r="AW83" s="94">
        <f>'29 - P1+P2+P3-21'!J34</f>
        <v>0</v>
      </c>
      <c r="AX83" s="94">
        <f>'29 - P1+P2+P3-21'!J35</f>
        <v>0</v>
      </c>
      <c r="AY83" s="94">
        <f>'29 - P1+P2+P3-21'!J36</f>
        <v>0</v>
      </c>
      <c r="AZ83" s="94">
        <f>'29 - P1+P2+P3-21'!F33</f>
        <v>0</v>
      </c>
      <c r="BA83" s="94">
        <f>'29 - P1+P2+P3-21'!F34</f>
        <v>0</v>
      </c>
      <c r="BB83" s="94">
        <f>'29 - P1+P2+P3-21'!F35</f>
        <v>0</v>
      </c>
      <c r="BC83" s="94">
        <f>'29 - P1+P2+P3-21'!F36</f>
        <v>0</v>
      </c>
      <c r="BD83" s="96">
        <f>'29 - P1+P2+P3-21'!F37</f>
        <v>0</v>
      </c>
      <c r="BT83" s="97" t="s">
        <v>84</v>
      </c>
      <c r="BV83" s="97" t="s">
        <v>78</v>
      </c>
      <c r="BW83" s="97" t="s">
        <v>168</v>
      </c>
      <c r="BX83" s="97" t="s">
        <v>5</v>
      </c>
      <c r="CL83" s="97" t="s">
        <v>19</v>
      </c>
      <c r="CM83" s="97" t="s">
        <v>86</v>
      </c>
    </row>
    <row r="84" spans="1:91" s="7" customFormat="1" ht="16.5" customHeight="1">
      <c r="A84" s="87" t="s">
        <v>80</v>
      </c>
      <c r="B84" s="88"/>
      <c r="C84" s="89"/>
      <c r="D84" s="376" t="s">
        <v>169</v>
      </c>
      <c r="E84" s="376"/>
      <c r="F84" s="376"/>
      <c r="G84" s="376"/>
      <c r="H84" s="376"/>
      <c r="I84" s="90"/>
      <c r="J84" s="376" t="s">
        <v>170</v>
      </c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63">
        <f>'30 - P1+P2+P3-22'!J30</f>
        <v>0</v>
      </c>
      <c r="AH84" s="364"/>
      <c r="AI84" s="364"/>
      <c r="AJ84" s="364"/>
      <c r="AK84" s="364"/>
      <c r="AL84" s="364"/>
      <c r="AM84" s="364"/>
      <c r="AN84" s="363">
        <f t="shared" si="0"/>
        <v>0</v>
      </c>
      <c r="AO84" s="364"/>
      <c r="AP84" s="364"/>
      <c r="AQ84" s="91" t="s">
        <v>83</v>
      </c>
      <c r="AR84" s="92"/>
      <c r="AS84" s="93">
        <v>0</v>
      </c>
      <c r="AT84" s="94">
        <f t="shared" si="1"/>
        <v>0</v>
      </c>
      <c r="AU84" s="95">
        <f>'30 - P1+P2+P3-22'!P91</f>
        <v>0</v>
      </c>
      <c r="AV84" s="94">
        <f>'30 - P1+P2+P3-22'!J33</f>
        <v>0</v>
      </c>
      <c r="AW84" s="94">
        <f>'30 - P1+P2+P3-22'!J34</f>
        <v>0</v>
      </c>
      <c r="AX84" s="94">
        <f>'30 - P1+P2+P3-22'!J35</f>
        <v>0</v>
      </c>
      <c r="AY84" s="94">
        <f>'30 - P1+P2+P3-22'!J36</f>
        <v>0</v>
      </c>
      <c r="AZ84" s="94">
        <f>'30 - P1+P2+P3-22'!F33</f>
        <v>0</v>
      </c>
      <c r="BA84" s="94">
        <f>'30 - P1+P2+P3-22'!F34</f>
        <v>0</v>
      </c>
      <c r="BB84" s="94">
        <f>'30 - P1+P2+P3-22'!F35</f>
        <v>0</v>
      </c>
      <c r="BC84" s="94">
        <f>'30 - P1+P2+P3-22'!F36</f>
        <v>0</v>
      </c>
      <c r="BD84" s="96">
        <f>'30 - P1+P2+P3-22'!F37</f>
        <v>0</v>
      </c>
      <c r="BT84" s="97" t="s">
        <v>84</v>
      </c>
      <c r="BV84" s="97" t="s">
        <v>78</v>
      </c>
      <c r="BW84" s="97" t="s">
        <v>171</v>
      </c>
      <c r="BX84" s="97" t="s">
        <v>5</v>
      </c>
      <c r="CL84" s="97" t="s">
        <v>19</v>
      </c>
      <c r="CM84" s="97" t="s">
        <v>86</v>
      </c>
    </row>
    <row r="85" spans="1:91" s="7" customFormat="1" ht="16.5" customHeight="1">
      <c r="A85" s="87" t="s">
        <v>80</v>
      </c>
      <c r="B85" s="88"/>
      <c r="C85" s="89"/>
      <c r="D85" s="376" t="s">
        <v>172</v>
      </c>
      <c r="E85" s="376"/>
      <c r="F85" s="376"/>
      <c r="G85" s="376"/>
      <c r="H85" s="376"/>
      <c r="I85" s="90"/>
      <c r="J85" s="376" t="s">
        <v>173</v>
      </c>
      <c r="K85" s="376"/>
      <c r="L85" s="376"/>
      <c r="M85" s="376"/>
      <c r="N85" s="376"/>
      <c r="O85" s="376"/>
      <c r="P85" s="376"/>
      <c r="Q85" s="376"/>
      <c r="R85" s="376"/>
      <c r="S85" s="376"/>
      <c r="T85" s="376"/>
      <c r="U85" s="376"/>
      <c r="V85" s="376"/>
      <c r="W85" s="376"/>
      <c r="X85" s="376"/>
      <c r="Y85" s="376"/>
      <c r="Z85" s="376"/>
      <c r="AA85" s="376"/>
      <c r="AB85" s="376"/>
      <c r="AC85" s="376"/>
      <c r="AD85" s="376"/>
      <c r="AE85" s="376"/>
      <c r="AF85" s="376"/>
      <c r="AG85" s="363">
        <f>'31 - P4-1'!J30</f>
        <v>0</v>
      </c>
      <c r="AH85" s="364"/>
      <c r="AI85" s="364"/>
      <c r="AJ85" s="364"/>
      <c r="AK85" s="364"/>
      <c r="AL85" s="364"/>
      <c r="AM85" s="364"/>
      <c r="AN85" s="363">
        <f t="shared" si="0"/>
        <v>0</v>
      </c>
      <c r="AO85" s="364"/>
      <c r="AP85" s="364"/>
      <c r="AQ85" s="91" t="s">
        <v>83</v>
      </c>
      <c r="AR85" s="92"/>
      <c r="AS85" s="93">
        <v>0</v>
      </c>
      <c r="AT85" s="94">
        <f t="shared" si="1"/>
        <v>0</v>
      </c>
      <c r="AU85" s="95">
        <f>'31 - P4-1'!P86</f>
        <v>0</v>
      </c>
      <c r="AV85" s="94">
        <f>'31 - P4-1'!J33</f>
        <v>0</v>
      </c>
      <c r="AW85" s="94">
        <f>'31 - P4-1'!J34</f>
        <v>0</v>
      </c>
      <c r="AX85" s="94">
        <f>'31 - P4-1'!J35</f>
        <v>0</v>
      </c>
      <c r="AY85" s="94">
        <f>'31 - P4-1'!J36</f>
        <v>0</v>
      </c>
      <c r="AZ85" s="94">
        <f>'31 - P4-1'!F33</f>
        <v>0</v>
      </c>
      <c r="BA85" s="94">
        <f>'31 - P4-1'!F34</f>
        <v>0</v>
      </c>
      <c r="BB85" s="94">
        <f>'31 - P4-1'!F35</f>
        <v>0</v>
      </c>
      <c r="BC85" s="94">
        <f>'31 - P4-1'!F36</f>
        <v>0</v>
      </c>
      <c r="BD85" s="96">
        <f>'31 - P4-1'!F37</f>
        <v>0</v>
      </c>
      <c r="BT85" s="97" t="s">
        <v>84</v>
      </c>
      <c r="BV85" s="97" t="s">
        <v>78</v>
      </c>
      <c r="BW85" s="97" t="s">
        <v>174</v>
      </c>
      <c r="BX85" s="97" t="s">
        <v>5</v>
      </c>
      <c r="CL85" s="97" t="s">
        <v>19</v>
      </c>
      <c r="CM85" s="97" t="s">
        <v>86</v>
      </c>
    </row>
    <row r="86" spans="1:91" s="7" customFormat="1" ht="16.5" customHeight="1">
      <c r="A86" s="87" t="s">
        <v>80</v>
      </c>
      <c r="B86" s="88"/>
      <c r="C86" s="89"/>
      <c r="D86" s="376" t="s">
        <v>175</v>
      </c>
      <c r="E86" s="376"/>
      <c r="F86" s="376"/>
      <c r="G86" s="376"/>
      <c r="H86" s="376"/>
      <c r="I86" s="90"/>
      <c r="J86" s="376" t="s">
        <v>176</v>
      </c>
      <c r="K86" s="376"/>
      <c r="L86" s="376"/>
      <c r="M86" s="376"/>
      <c r="N86" s="376"/>
      <c r="O86" s="376"/>
      <c r="P86" s="376"/>
      <c r="Q86" s="376"/>
      <c r="R86" s="376"/>
      <c r="S86" s="376"/>
      <c r="T86" s="376"/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6"/>
      <c r="AF86" s="376"/>
      <c r="AG86" s="363">
        <f>'32 - P4-2'!J30</f>
        <v>0</v>
      </c>
      <c r="AH86" s="364"/>
      <c r="AI86" s="364"/>
      <c r="AJ86" s="364"/>
      <c r="AK86" s="364"/>
      <c r="AL86" s="364"/>
      <c r="AM86" s="364"/>
      <c r="AN86" s="363">
        <f t="shared" si="0"/>
        <v>0</v>
      </c>
      <c r="AO86" s="364"/>
      <c r="AP86" s="364"/>
      <c r="AQ86" s="91" t="s">
        <v>83</v>
      </c>
      <c r="AR86" s="92"/>
      <c r="AS86" s="93">
        <v>0</v>
      </c>
      <c r="AT86" s="94">
        <f t="shared" si="1"/>
        <v>0</v>
      </c>
      <c r="AU86" s="95">
        <f>'32 - P4-2'!P86</f>
        <v>0</v>
      </c>
      <c r="AV86" s="94">
        <f>'32 - P4-2'!J33</f>
        <v>0</v>
      </c>
      <c r="AW86" s="94">
        <f>'32 - P4-2'!J34</f>
        <v>0</v>
      </c>
      <c r="AX86" s="94">
        <f>'32 - P4-2'!J35</f>
        <v>0</v>
      </c>
      <c r="AY86" s="94">
        <f>'32 - P4-2'!J36</f>
        <v>0</v>
      </c>
      <c r="AZ86" s="94">
        <f>'32 - P4-2'!F33</f>
        <v>0</v>
      </c>
      <c r="BA86" s="94">
        <f>'32 - P4-2'!F34</f>
        <v>0</v>
      </c>
      <c r="BB86" s="94">
        <f>'32 - P4-2'!F35</f>
        <v>0</v>
      </c>
      <c r="BC86" s="94">
        <f>'32 - P4-2'!F36</f>
        <v>0</v>
      </c>
      <c r="BD86" s="96">
        <f>'32 - P4-2'!F37</f>
        <v>0</v>
      </c>
      <c r="BT86" s="97" t="s">
        <v>84</v>
      </c>
      <c r="BV86" s="97" t="s">
        <v>78</v>
      </c>
      <c r="BW86" s="97" t="s">
        <v>177</v>
      </c>
      <c r="BX86" s="97" t="s">
        <v>5</v>
      </c>
      <c r="CL86" s="97" t="s">
        <v>19</v>
      </c>
      <c r="CM86" s="97" t="s">
        <v>86</v>
      </c>
    </row>
    <row r="87" spans="1:91" s="7" customFormat="1" ht="16.5" customHeight="1">
      <c r="A87" s="87" t="s">
        <v>80</v>
      </c>
      <c r="B87" s="88"/>
      <c r="C87" s="89"/>
      <c r="D87" s="376" t="s">
        <v>178</v>
      </c>
      <c r="E87" s="376"/>
      <c r="F87" s="376"/>
      <c r="G87" s="376"/>
      <c r="H87" s="376"/>
      <c r="I87" s="90"/>
      <c r="J87" s="376" t="s">
        <v>179</v>
      </c>
      <c r="K87" s="376"/>
      <c r="L87" s="376"/>
      <c r="M87" s="376"/>
      <c r="N87" s="376"/>
      <c r="O87" s="376"/>
      <c r="P87" s="376"/>
      <c r="Q87" s="376"/>
      <c r="R87" s="376"/>
      <c r="S87" s="376"/>
      <c r="T87" s="376"/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6"/>
      <c r="AF87" s="376"/>
      <c r="AG87" s="363">
        <f>'33 - P4-3'!J30</f>
        <v>0</v>
      </c>
      <c r="AH87" s="364"/>
      <c r="AI87" s="364"/>
      <c r="AJ87" s="364"/>
      <c r="AK87" s="364"/>
      <c r="AL87" s="364"/>
      <c r="AM87" s="364"/>
      <c r="AN87" s="363">
        <f t="shared" si="0"/>
        <v>0</v>
      </c>
      <c r="AO87" s="364"/>
      <c r="AP87" s="364"/>
      <c r="AQ87" s="91" t="s">
        <v>83</v>
      </c>
      <c r="AR87" s="92"/>
      <c r="AS87" s="93">
        <v>0</v>
      </c>
      <c r="AT87" s="94">
        <f t="shared" si="1"/>
        <v>0</v>
      </c>
      <c r="AU87" s="95">
        <f>'33 - P4-3'!P86</f>
        <v>0</v>
      </c>
      <c r="AV87" s="94">
        <f>'33 - P4-3'!J33</f>
        <v>0</v>
      </c>
      <c r="AW87" s="94">
        <f>'33 - P4-3'!J34</f>
        <v>0</v>
      </c>
      <c r="AX87" s="94">
        <f>'33 - P4-3'!J35</f>
        <v>0</v>
      </c>
      <c r="AY87" s="94">
        <f>'33 - P4-3'!J36</f>
        <v>0</v>
      </c>
      <c r="AZ87" s="94">
        <f>'33 - P4-3'!F33</f>
        <v>0</v>
      </c>
      <c r="BA87" s="94">
        <f>'33 - P4-3'!F34</f>
        <v>0</v>
      </c>
      <c r="BB87" s="94">
        <f>'33 - P4-3'!F35</f>
        <v>0</v>
      </c>
      <c r="BC87" s="94">
        <f>'33 - P4-3'!F36</f>
        <v>0</v>
      </c>
      <c r="BD87" s="96">
        <f>'33 - P4-3'!F37</f>
        <v>0</v>
      </c>
      <c r="BT87" s="97" t="s">
        <v>84</v>
      </c>
      <c r="BV87" s="97" t="s">
        <v>78</v>
      </c>
      <c r="BW87" s="97" t="s">
        <v>180</v>
      </c>
      <c r="BX87" s="97" t="s">
        <v>5</v>
      </c>
      <c r="CL87" s="97" t="s">
        <v>19</v>
      </c>
      <c r="CM87" s="97" t="s">
        <v>86</v>
      </c>
    </row>
    <row r="88" spans="1:91" s="7" customFormat="1" ht="16.5" customHeight="1">
      <c r="A88" s="87" t="s">
        <v>80</v>
      </c>
      <c r="B88" s="88"/>
      <c r="C88" s="89"/>
      <c r="D88" s="376" t="s">
        <v>181</v>
      </c>
      <c r="E88" s="376"/>
      <c r="F88" s="376"/>
      <c r="G88" s="376"/>
      <c r="H88" s="376"/>
      <c r="I88" s="90"/>
      <c r="J88" s="376" t="s">
        <v>182</v>
      </c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6"/>
      <c r="AF88" s="376"/>
      <c r="AG88" s="363">
        <f>'34 - P4-5'!J30</f>
        <v>0</v>
      </c>
      <c r="AH88" s="364"/>
      <c r="AI88" s="364"/>
      <c r="AJ88" s="364"/>
      <c r="AK88" s="364"/>
      <c r="AL88" s="364"/>
      <c r="AM88" s="364"/>
      <c r="AN88" s="363">
        <f t="shared" si="0"/>
        <v>0</v>
      </c>
      <c r="AO88" s="364"/>
      <c r="AP88" s="364"/>
      <c r="AQ88" s="91" t="s">
        <v>83</v>
      </c>
      <c r="AR88" s="92"/>
      <c r="AS88" s="93">
        <v>0</v>
      </c>
      <c r="AT88" s="94">
        <f t="shared" si="1"/>
        <v>0</v>
      </c>
      <c r="AU88" s="95">
        <f>'34 - P4-5'!P86</f>
        <v>0</v>
      </c>
      <c r="AV88" s="94">
        <f>'34 - P4-5'!J33</f>
        <v>0</v>
      </c>
      <c r="AW88" s="94">
        <f>'34 - P4-5'!J34</f>
        <v>0</v>
      </c>
      <c r="AX88" s="94">
        <f>'34 - P4-5'!J35</f>
        <v>0</v>
      </c>
      <c r="AY88" s="94">
        <f>'34 - P4-5'!J36</f>
        <v>0</v>
      </c>
      <c r="AZ88" s="94">
        <f>'34 - P4-5'!F33</f>
        <v>0</v>
      </c>
      <c r="BA88" s="94">
        <f>'34 - P4-5'!F34</f>
        <v>0</v>
      </c>
      <c r="BB88" s="94">
        <f>'34 - P4-5'!F35</f>
        <v>0</v>
      </c>
      <c r="BC88" s="94">
        <f>'34 - P4-5'!F36</f>
        <v>0</v>
      </c>
      <c r="BD88" s="96">
        <f>'34 - P4-5'!F37</f>
        <v>0</v>
      </c>
      <c r="BT88" s="97" t="s">
        <v>84</v>
      </c>
      <c r="BV88" s="97" t="s">
        <v>78</v>
      </c>
      <c r="BW88" s="97" t="s">
        <v>183</v>
      </c>
      <c r="BX88" s="97" t="s">
        <v>5</v>
      </c>
      <c r="CL88" s="97" t="s">
        <v>19</v>
      </c>
      <c r="CM88" s="97" t="s">
        <v>86</v>
      </c>
    </row>
    <row r="89" spans="1:91" s="7" customFormat="1" ht="16.5" customHeight="1">
      <c r="A89" s="87" t="s">
        <v>80</v>
      </c>
      <c r="B89" s="88"/>
      <c r="C89" s="89"/>
      <c r="D89" s="376" t="s">
        <v>184</v>
      </c>
      <c r="E89" s="376"/>
      <c r="F89" s="376"/>
      <c r="G89" s="376"/>
      <c r="H89" s="376"/>
      <c r="I89" s="90"/>
      <c r="J89" s="376" t="s">
        <v>185</v>
      </c>
      <c r="K89" s="376"/>
      <c r="L89" s="376"/>
      <c r="M89" s="376"/>
      <c r="N89" s="376"/>
      <c r="O89" s="376"/>
      <c r="P89" s="376"/>
      <c r="Q89" s="376"/>
      <c r="R89" s="376"/>
      <c r="S89" s="376"/>
      <c r="T89" s="376"/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6"/>
      <c r="AF89" s="376"/>
      <c r="AG89" s="363">
        <f>'35 - P4-13'!J30</f>
        <v>0</v>
      </c>
      <c r="AH89" s="364"/>
      <c r="AI89" s="364"/>
      <c r="AJ89" s="364"/>
      <c r="AK89" s="364"/>
      <c r="AL89" s="364"/>
      <c r="AM89" s="364"/>
      <c r="AN89" s="363">
        <f t="shared" si="0"/>
        <v>0</v>
      </c>
      <c r="AO89" s="364"/>
      <c r="AP89" s="364"/>
      <c r="AQ89" s="91" t="s">
        <v>83</v>
      </c>
      <c r="AR89" s="92"/>
      <c r="AS89" s="93">
        <v>0</v>
      </c>
      <c r="AT89" s="94">
        <f t="shared" si="1"/>
        <v>0</v>
      </c>
      <c r="AU89" s="95">
        <f>'35 - P4-13'!P86</f>
        <v>0</v>
      </c>
      <c r="AV89" s="94">
        <f>'35 - P4-13'!J33</f>
        <v>0</v>
      </c>
      <c r="AW89" s="94">
        <f>'35 - P4-13'!J34</f>
        <v>0</v>
      </c>
      <c r="AX89" s="94">
        <f>'35 - P4-13'!J35</f>
        <v>0</v>
      </c>
      <c r="AY89" s="94">
        <f>'35 - P4-13'!J36</f>
        <v>0</v>
      </c>
      <c r="AZ89" s="94">
        <f>'35 - P4-13'!F33</f>
        <v>0</v>
      </c>
      <c r="BA89" s="94">
        <f>'35 - P4-13'!F34</f>
        <v>0</v>
      </c>
      <c r="BB89" s="94">
        <f>'35 - P4-13'!F35</f>
        <v>0</v>
      </c>
      <c r="BC89" s="94">
        <f>'35 - P4-13'!F36</f>
        <v>0</v>
      </c>
      <c r="BD89" s="96">
        <f>'35 - P4-13'!F37</f>
        <v>0</v>
      </c>
      <c r="BT89" s="97" t="s">
        <v>84</v>
      </c>
      <c r="BV89" s="97" t="s">
        <v>78</v>
      </c>
      <c r="BW89" s="97" t="s">
        <v>186</v>
      </c>
      <c r="BX89" s="97" t="s">
        <v>5</v>
      </c>
      <c r="CL89" s="97" t="s">
        <v>19</v>
      </c>
      <c r="CM89" s="97" t="s">
        <v>86</v>
      </c>
    </row>
    <row r="90" spans="1:91" s="7" customFormat="1" ht="16.5" customHeight="1">
      <c r="A90" s="87" t="s">
        <v>80</v>
      </c>
      <c r="B90" s="88"/>
      <c r="C90" s="89"/>
      <c r="D90" s="376" t="s">
        <v>187</v>
      </c>
      <c r="E90" s="376"/>
      <c r="F90" s="376"/>
      <c r="G90" s="376"/>
      <c r="H90" s="376"/>
      <c r="I90" s="90"/>
      <c r="J90" s="376" t="s">
        <v>188</v>
      </c>
      <c r="K90" s="376"/>
      <c r="L90" s="376"/>
      <c r="M90" s="376"/>
      <c r="N90" s="376"/>
      <c r="O90" s="376"/>
      <c r="P90" s="376"/>
      <c r="Q90" s="376"/>
      <c r="R90" s="376"/>
      <c r="S90" s="376"/>
      <c r="T90" s="376"/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6"/>
      <c r="AF90" s="376"/>
      <c r="AG90" s="363">
        <f>'36 - Rušené portály'!J30</f>
        <v>0</v>
      </c>
      <c r="AH90" s="364"/>
      <c r="AI90" s="364"/>
      <c r="AJ90" s="364"/>
      <c r="AK90" s="364"/>
      <c r="AL90" s="364"/>
      <c r="AM90" s="364"/>
      <c r="AN90" s="363">
        <f t="shared" si="0"/>
        <v>0</v>
      </c>
      <c r="AO90" s="364"/>
      <c r="AP90" s="364"/>
      <c r="AQ90" s="91" t="s">
        <v>83</v>
      </c>
      <c r="AR90" s="92"/>
      <c r="AS90" s="93">
        <v>0</v>
      </c>
      <c r="AT90" s="94">
        <f t="shared" si="1"/>
        <v>0</v>
      </c>
      <c r="AU90" s="95">
        <f>'36 - Rušené portály'!P82</f>
        <v>0</v>
      </c>
      <c r="AV90" s="94">
        <f>'36 - Rušené portály'!J33</f>
        <v>0</v>
      </c>
      <c r="AW90" s="94">
        <f>'36 - Rušené portály'!J34</f>
        <v>0</v>
      </c>
      <c r="AX90" s="94">
        <f>'36 - Rušené portály'!J35</f>
        <v>0</v>
      </c>
      <c r="AY90" s="94">
        <f>'36 - Rušené portály'!J36</f>
        <v>0</v>
      </c>
      <c r="AZ90" s="94">
        <f>'36 - Rušené portály'!F33</f>
        <v>0</v>
      </c>
      <c r="BA90" s="94">
        <f>'36 - Rušené portály'!F34</f>
        <v>0</v>
      </c>
      <c r="BB90" s="94">
        <f>'36 - Rušené portály'!F35</f>
        <v>0</v>
      </c>
      <c r="BC90" s="94">
        <f>'36 - Rušené portály'!F36</f>
        <v>0</v>
      </c>
      <c r="BD90" s="96">
        <f>'36 - Rušené portály'!F37</f>
        <v>0</v>
      </c>
      <c r="BT90" s="97" t="s">
        <v>84</v>
      </c>
      <c r="BV90" s="97" t="s">
        <v>78</v>
      </c>
      <c r="BW90" s="97" t="s">
        <v>189</v>
      </c>
      <c r="BX90" s="97" t="s">
        <v>5</v>
      </c>
      <c r="CL90" s="97" t="s">
        <v>19</v>
      </c>
      <c r="CM90" s="97" t="s">
        <v>86</v>
      </c>
    </row>
    <row r="91" spans="1:91" s="7" customFormat="1" ht="16.5" customHeight="1">
      <c r="A91" s="87" t="s">
        <v>80</v>
      </c>
      <c r="B91" s="88"/>
      <c r="C91" s="89"/>
      <c r="D91" s="376" t="s">
        <v>190</v>
      </c>
      <c r="E91" s="376"/>
      <c r="F91" s="376"/>
      <c r="G91" s="376"/>
      <c r="H91" s="376"/>
      <c r="I91" s="90"/>
      <c r="J91" s="376" t="s">
        <v>191</v>
      </c>
      <c r="K91" s="376"/>
      <c r="L91" s="376"/>
      <c r="M91" s="376"/>
      <c r="N91" s="376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63">
        <f>'d - Dopravní opatření'!J30</f>
        <v>0</v>
      </c>
      <c r="AH91" s="364"/>
      <c r="AI91" s="364"/>
      <c r="AJ91" s="364"/>
      <c r="AK91" s="364"/>
      <c r="AL91" s="364"/>
      <c r="AM91" s="364"/>
      <c r="AN91" s="363">
        <f t="shared" si="0"/>
        <v>0</v>
      </c>
      <c r="AO91" s="364"/>
      <c r="AP91" s="364"/>
      <c r="AQ91" s="91" t="s">
        <v>192</v>
      </c>
      <c r="AR91" s="92"/>
      <c r="AS91" s="93">
        <v>0</v>
      </c>
      <c r="AT91" s="94">
        <f t="shared" si="1"/>
        <v>0</v>
      </c>
      <c r="AU91" s="95">
        <f>'d - Dopravní opatření'!P81</f>
        <v>0</v>
      </c>
      <c r="AV91" s="94">
        <f>'d - Dopravní opatření'!J33</f>
        <v>0</v>
      </c>
      <c r="AW91" s="94">
        <f>'d - Dopravní opatření'!J34</f>
        <v>0</v>
      </c>
      <c r="AX91" s="94">
        <f>'d - Dopravní opatření'!J35</f>
        <v>0</v>
      </c>
      <c r="AY91" s="94">
        <f>'d - Dopravní opatření'!J36</f>
        <v>0</v>
      </c>
      <c r="AZ91" s="94">
        <f>'d - Dopravní opatření'!F33</f>
        <v>0</v>
      </c>
      <c r="BA91" s="94">
        <f>'d - Dopravní opatření'!F34</f>
        <v>0</v>
      </c>
      <c r="BB91" s="94">
        <f>'d - Dopravní opatření'!F35</f>
        <v>0</v>
      </c>
      <c r="BC91" s="94">
        <f>'d - Dopravní opatření'!F36</f>
        <v>0</v>
      </c>
      <c r="BD91" s="96">
        <f>'d - Dopravní opatření'!F37</f>
        <v>0</v>
      </c>
      <c r="BT91" s="97" t="s">
        <v>84</v>
      </c>
      <c r="BV91" s="97" t="s">
        <v>78</v>
      </c>
      <c r="BW91" s="97" t="s">
        <v>193</v>
      </c>
      <c r="BX91" s="97" t="s">
        <v>5</v>
      </c>
      <c r="CL91" s="97" t="s">
        <v>19</v>
      </c>
      <c r="CM91" s="97" t="s">
        <v>86</v>
      </c>
    </row>
    <row r="92" spans="1:91" s="7" customFormat="1" ht="16.5" customHeight="1">
      <c r="A92" s="87" t="s">
        <v>80</v>
      </c>
      <c r="B92" s="88"/>
      <c r="C92" s="89"/>
      <c r="D92" s="376" t="s">
        <v>53</v>
      </c>
      <c r="E92" s="376"/>
      <c r="F92" s="376"/>
      <c r="G92" s="376"/>
      <c r="H92" s="376"/>
      <c r="I92" s="90"/>
      <c r="J92" s="376" t="s">
        <v>194</v>
      </c>
      <c r="K92" s="376"/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6"/>
      <c r="Y92" s="376"/>
      <c r="Z92" s="376"/>
      <c r="AA92" s="376"/>
      <c r="AB92" s="376"/>
      <c r="AC92" s="376"/>
      <c r="AD92" s="376"/>
      <c r="AE92" s="376"/>
      <c r="AF92" s="376"/>
      <c r="AG92" s="363">
        <f>'v - VRN'!J30</f>
        <v>0</v>
      </c>
      <c r="AH92" s="364"/>
      <c r="AI92" s="364"/>
      <c r="AJ92" s="364"/>
      <c r="AK92" s="364"/>
      <c r="AL92" s="364"/>
      <c r="AM92" s="364"/>
      <c r="AN92" s="363">
        <f t="shared" si="0"/>
        <v>0</v>
      </c>
      <c r="AO92" s="364"/>
      <c r="AP92" s="364"/>
      <c r="AQ92" s="91" t="s">
        <v>192</v>
      </c>
      <c r="AR92" s="92"/>
      <c r="AS92" s="98">
        <v>0</v>
      </c>
      <c r="AT92" s="99">
        <f t="shared" si="1"/>
        <v>0</v>
      </c>
      <c r="AU92" s="100">
        <f>'v - VRN'!P84</f>
        <v>0</v>
      </c>
      <c r="AV92" s="99">
        <f>'v - VRN'!J33</f>
        <v>0</v>
      </c>
      <c r="AW92" s="99">
        <f>'v - VRN'!J34</f>
        <v>0</v>
      </c>
      <c r="AX92" s="99">
        <f>'v - VRN'!J35</f>
        <v>0</v>
      </c>
      <c r="AY92" s="99">
        <f>'v - VRN'!J36</f>
        <v>0</v>
      </c>
      <c r="AZ92" s="99">
        <f>'v - VRN'!F33</f>
        <v>0</v>
      </c>
      <c r="BA92" s="99">
        <f>'v - VRN'!F34</f>
        <v>0</v>
      </c>
      <c r="BB92" s="99">
        <f>'v - VRN'!F35</f>
        <v>0</v>
      </c>
      <c r="BC92" s="99">
        <f>'v - VRN'!F36</f>
        <v>0</v>
      </c>
      <c r="BD92" s="101">
        <f>'v - VRN'!F37</f>
        <v>0</v>
      </c>
      <c r="BT92" s="97" t="s">
        <v>84</v>
      </c>
      <c r="BV92" s="97" t="s">
        <v>78</v>
      </c>
      <c r="BW92" s="97" t="s">
        <v>195</v>
      </c>
      <c r="BX92" s="97" t="s">
        <v>5</v>
      </c>
      <c r="CL92" s="97" t="s">
        <v>19</v>
      </c>
      <c r="CM92" s="97" t="s">
        <v>86</v>
      </c>
    </row>
    <row r="93" spans="1:91" s="2" customFormat="1" ht="30" customHeight="1">
      <c r="A93" s="35"/>
      <c r="B93" s="36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40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</row>
    <row r="94" spans="1:91" s="2" customFormat="1" ht="6.95" customHeight="1">
      <c r="A94" s="35"/>
      <c r="B94" s="48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0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</row>
  </sheetData>
  <sheetProtection algorithmName="SHA-512" hashValue="bF/EDm+nHvHL0tZRp2tKWaaqVxJ6TghvljbmMZCzJKHzd3h5Zj7HnxrOWaoL78WUq5vDT28tawAelM1v6ZRV4Q==" saltValue="kPQQTl8G0bmjVXyqTwJbVJ43XcCezrLOMvhXhbJ4JVYZ0p8iv294Uxxl2qKC+WAePvWmDvS0uRAGURqzzCuB0Q==" spinCount="100000" sheet="1" objects="1" scenarios="1" formatColumns="0" formatRows="0"/>
  <mergeCells count="190">
    <mergeCell ref="D84:H84"/>
    <mergeCell ref="D85:H85"/>
    <mergeCell ref="D86:H86"/>
    <mergeCell ref="D87:H87"/>
    <mergeCell ref="D88:H88"/>
    <mergeCell ref="D89:H89"/>
    <mergeCell ref="D90:H90"/>
    <mergeCell ref="D91:H91"/>
    <mergeCell ref="D92:H92"/>
    <mergeCell ref="D55:H55"/>
    <mergeCell ref="D57:H57"/>
    <mergeCell ref="D56:H56"/>
    <mergeCell ref="D59:H59"/>
    <mergeCell ref="D79:H79"/>
    <mergeCell ref="D80:H80"/>
    <mergeCell ref="D81:H81"/>
    <mergeCell ref="D82:H82"/>
    <mergeCell ref="D83:H83"/>
    <mergeCell ref="J91:AF91"/>
    <mergeCell ref="J92:AF92"/>
    <mergeCell ref="AM47:AN47"/>
    <mergeCell ref="C52:G52"/>
    <mergeCell ref="D66:H66"/>
    <mergeCell ref="D64:H64"/>
    <mergeCell ref="D65:H65"/>
    <mergeCell ref="D67:H67"/>
    <mergeCell ref="D68:H68"/>
    <mergeCell ref="D69:H69"/>
    <mergeCell ref="D70:H70"/>
    <mergeCell ref="D71:H71"/>
    <mergeCell ref="D72:H72"/>
    <mergeCell ref="D73:H73"/>
    <mergeCell ref="D74:H74"/>
    <mergeCell ref="D75:H75"/>
    <mergeCell ref="D76:H76"/>
    <mergeCell ref="D77:H77"/>
    <mergeCell ref="D63:H63"/>
    <mergeCell ref="D62:H62"/>
    <mergeCell ref="D78:H78"/>
    <mergeCell ref="D61:H61"/>
    <mergeCell ref="D60:H60"/>
    <mergeCell ref="D58:H58"/>
    <mergeCell ref="J82:AF82"/>
    <mergeCell ref="J83:AF83"/>
    <mergeCell ref="J84:AF84"/>
    <mergeCell ref="J85:AF85"/>
    <mergeCell ref="J86:AF86"/>
    <mergeCell ref="J87:AF87"/>
    <mergeCell ref="J88:AF88"/>
    <mergeCell ref="J89:AF89"/>
    <mergeCell ref="J90:AF90"/>
    <mergeCell ref="J65:AF65"/>
    <mergeCell ref="J60:AF60"/>
    <mergeCell ref="J64:AF64"/>
    <mergeCell ref="J63:AF63"/>
    <mergeCell ref="J71:AF71"/>
    <mergeCell ref="L45:AO45"/>
    <mergeCell ref="J79:AF79"/>
    <mergeCell ref="J80:AF80"/>
    <mergeCell ref="J81:AF81"/>
    <mergeCell ref="AN91:AP91"/>
    <mergeCell ref="AG91:AM91"/>
    <mergeCell ref="AN92:AP92"/>
    <mergeCell ref="AG92:AM92"/>
    <mergeCell ref="I52:AF52"/>
    <mergeCell ref="J61:AF61"/>
    <mergeCell ref="J72:AF72"/>
    <mergeCell ref="J73:AF73"/>
    <mergeCell ref="J75:AF75"/>
    <mergeCell ref="J74:AF74"/>
    <mergeCell ref="J76:AF76"/>
    <mergeCell ref="J55:AF55"/>
    <mergeCell ref="J77:AF77"/>
    <mergeCell ref="J56:AF56"/>
    <mergeCell ref="J57:AF57"/>
    <mergeCell ref="J70:AF70"/>
    <mergeCell ref="J62:AF62"/>
    <mergeCell ref="J69:AF69"/>
    <mergeCell ref="J58:AF58"/>
    <mergeCell ref="J68:AF68"/>
    <mergeCell ref="J59:AF59"/>
    <mergeCell ref="J67:AF67"/>
    <mergeCell ref="J66:AF66"/>
    <mergeCell ref="J78:AF78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71:AP71"/>
    <mergeCell ref="AG71:AM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K33:AO33"/>
    <mergeCell ref="L33:P33"/>
    <mergeCell ref="W33:AE33"/>
    <mergeCell ref="AK35:AO35"/>
    <mergeCell ref="X35:AB35"/>
    <mergeCell ref="AM49:AP49"/>
    <mergeCell ref="AR2:BE2"/>
    <mergeCell ref="AG61:AM61"/>
    <mergeCell ref="AN61:AP61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</mergeCells>
  <hyperlinks>
    <hyperlink ref="A55" location="'01 - SDZ'!C2" display="/"/>
    <hyperlink ref="A56" location="'02 - 5K3-1'!C2" display="/"/>
    <hyperlink ref="A57" location="'03 - 5K3-5'!C2" display="/"/>
    <hyperlink ref="A58" location="'04 - 5K3-7'!C2" display="/"/>
    <hyperlink ref="A59" location="'05 - 5K4-2'!C2" display="/"/>
    <hyperlink ref="A60" location="'06 - 5K4-3'!C2" display="/"/>
    <hyperlink ref="A61" location="'07 - 5K4-5'!C2" display="/"/>
    <hyperlink ref="A62" location="'08 - 5K4-10'!C2" display="/"/>
    <hyperlink ref="A63" location="'09 - M1-1-1'!C2" display="/"/>
    <hyperlink ref="A64" location="'10 - M1-1-2'!C2" display="/"/>
    <hyperlink ref="A65" location="'11 - M1-2'!C2" display="/"/>
    <hyperlink ref="A66" location="'12 - M1-3'!C2" display="/"/>
    <hyperlink ref="A67" location="'13 - M1-1-5'!C2" display="/"/>
    <hyperlink ref="A68" location="'14 - M1-1-8'!C2" display="/"/>
    <hyperlink ref="A69" location="'15 - P1+P2+P3-1'!C2" display="/"/>
    <hyperlink ref="A70" location="'16 - P1+P2+P3-3'!C2" display="/"/>
    <hyperlink ref="A71" location="'17 - P1+P2+P3-4'!C2" display="/"/>
    <hyperlink ref="A72" location="'18 - P1+P2+P3-5-1'!C2" display="/"/>
    <hyperlink ref="A73" location="'19 - P1+P2+P3-5-2'!C2" display="/"/>
    <hyperlink ref="A74" location="'20 - P1+P2+P3-6'!C2" display="/"/>
    <hyperlink ref="A75" location="'21 - P1+P2+P3-7'!C2" display="/"/>
    <hyperlink ref="A76" location="'22 - P1+P2+P3-8-1'!C2" display="/"/>
    <hyperlink ref="A77" location="'23 - P1+P2+P3-9'!C2" display="/"/>
    <hyperlink ref="A78" location="'24 - P1+P2+P3-10'!C2" display="/"/>
    <hyperlink ref="A79" location="'25 - P1-P2-P3-11'!C2" display="/"/>
    <hyperlink ref="A80" location="'26 - P1+P2+P3-14'!C2" display="/"/>
    <hyperlink ref="A81" location="'27 - P1+P2+P3-15'!C2" display="/"/>
    <hyperlink ref="A82" location="'28 - P1+P2+P3-17'!C2" display="/"/>
    <hyperlink ref="A83" location="'29 - P1+P2+P3-21'!C2" display="/"/>
    <hyperlink ref="A84" location="'30 - P1+P2+P3-22'!C2" display="/"/>
    <hyperlink ref="A85" location="'31 - P4-1'!C2" display="/"/>
    <hyperlink ref="A86" location="'32 - P4-2'!C2" display="/"/>
    <hyperlink ref="A87" location="'33 - P4-3'!C2" display="/"/>
    <hyperlink ref="A88" location="'34 - P4-5'!C2" display="/"/>
    <hyperlink ref="A89" location="'35 - P4-13'!C2" display="/"/>
    <hyperlink ref="A90" location="'36 - Rušené portály'!C2" display="/"/>
    <hyperlink ref="A91" location="'d - Dopravní opatření'!C2" display="/"/>
    <hyperlink ref="A92" location="'v - VRN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110</v>
      </c>
      <c r="AZ2" s="239" t="s">
        <v>654</v>
      </c>
      <c r="BA2" s="239" t="s">
        <v>655</v>
      </c>
      <c r="BB2" s="239" t="s">
        <v>230</v>
      </c>
      <c r="BC2" s="239" t="s">
        <v>764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765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09 - M1-1-1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09 - M1-1-1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8.6511973999999991</v>
      </c>
      <c r="S86" s="73"/>
      <c r="T86" s="156">
        <f>T87+T102</f>
        <v>0.42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8.0940209999999997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8.0940209999999997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23.858000000000001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0.58452100000000007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766</v>
      </c>
      <c r="G91" s="188"/>
      <c r="H91" s="192">
        <v>23.858000000000001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767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23.858000000000001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23.858000000000001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0.42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4.2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673</v>
      </c>
      <c r="G99" s="188"/>
      <c r="H99" s="192">
        <v>4.2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8.0939999999999994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0.55717640000000002</v>
      </c>
      <c r="S102" s="166"/>
      <c r="T102" s="168">
        <f>T103+T115</f>
        <v>0.42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0.55125000000000002</v>
      </c>
      <c r="S103" s="166"/>
      <c r="T103" s="168">
        <f>SUM(T104:T114)</f>
        <v>0.42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525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2.6250000000000002E-2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685</v>
      </c>
      <c r="G105" s="188"/>
      <c r="H105" s="192">
        <v>525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0.52500000000000002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0.52500000000000002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690</v>
      </c>
      <c r="G108" s="188"/>
      <c r="H108" s="192">
        <v>0.52500000000000002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420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694</v>
      </c>
      <c r="G110" s="188"/>
      <c r="H110" s="192">
        <v>420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420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699</v>
      </c>
      <c r="G113" s="188"/>
      <c r="H113" s="192">
        <v>420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0.55100000000000005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5.9264000000000001E-3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18.52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5.9264000000000001E-3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768</v>
      </c>
      <c r="G118" s="188"/>
      <c r="H118" s="192">
        <v>18.52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juO1/NqNgylH9a13os7x60O1HurHrVrX6ZTBJzSg/V6FPOeiPttiokfsPcrszgpddo8GckVvwfyFODzK9gxB2g==" saltValue="Cncg+NBuj3ilS/AtufAorRb1jGoSb7M853JzV7EJ/9rUvl1PjtaveRW8OAInJl8h49K7KibB576eSoJAPU6EcA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113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777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780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781</v>
      </c>
      <c r="BA6" s="239" t="s">
        <v>782</v>
      </c>
      <c r="BB6" s="239" t="s">
        <v>248</v>
      </c>
      <c r="BC6" s="239" t="s">
        <v>365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783</v>
      </c>
      <c r="BA7" s="239" t="s">
        <v>784</v>
      </c>
      <c r="BB7" s="239" t="s">
        <v>559</v>
      </c>
      <c r="BC7" s="239" t="s">
        <v>785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786</v>
      </c>
      <c r="BA8" s="239" t="s">
        <v>787</v>
      </c>
      <c r="BB8" s="239" t="s">
        <v>230</v>
      </c>
      <c r="BC8" s="239" t="s">
        <v>788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789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790</v>
      </c>
      <c r="BA9" s="239" t="s">
        <v>791</v>
      </c>
      <c r="BB9" s="239" t="s">
        <v>559</v>
      </c>
      <c r="BC9" s="239" t="s">
        <v>792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793</v>
      </c>
      <c r="BA10" s="239" t="s">
        <v>794</v>
      </c>
      <c r="BB10" s="239" t="s">
        <v>559</v>
      </c>
      <c r="BC10" s="239" t="s">
        <v>795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796</v>
      </c>
      <c r="BA11" s="239" t="s">
        <v>797</v>
      </c>
      <c r="BB11" s="239" t="s">
        <v>230</v>
      </c>
      <c r="BC11" s="239" t="s">
        <v>795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654</v>
      </c>
      <c r="BA12" s="239" t="s">
        <v>655</v>
      </c>
      <c r="BB12" s="239" t="s">
        <v>230</v>
      </c>
      <c r="BC12" s="239" t="s">
        <v>798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ROUND((SUM(BE91:BE244)),  2)</f>
        <v>0</v>
      </c>
      <c r="G33" s="35"/>
      <c r="H33" s="35"/>
      <c r="I33" s="119">
        <v>0.21</v>
      </c>
      <c r="J33" s="118">
        <f>ROUND(((SUM(BE91:BE244))*I33),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ROUND((SUM(BF91:BF244)),  2)</f>
        <v>0</v>
      </c>
      <c r="G34" s="35"/>
      <c r="H34" s="35"/>
      <c r="I34" s="119">
        <v>0.15</v>
      </c>
      <c r="J34" s="118">
        <f>ROUND(((SUM(BF91:BF244))*I34),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ROUND((SUM(BG91:BG244)),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ROUND((SUM(BH91:BH244)),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ROUND((SUM(BI91:BI244)),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10 - M1-1-2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J154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J171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J210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J218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J220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J221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J233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J237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J238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10 - M1-1-2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P92+P220+P237</f>
        <v>0</v>
      </c>
      <c r="Q91" s="73"/>
      <c r="R91" s="155">
        <f>R92+R220+R237</f>
        <v>80.879928840000005</v>
      </c>
      <c r="S91" s="73"/>
      <c r="T91" s="156">
        <f>T92+T220+T237</f>
        <v>63.299500000000002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BK92+BK220+BK237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P93+P136+P154+P171+P210+P218</f>
        <v>0</v>
      </c>
      <c r="Q92" s="166"/>
      <c r="R92" s="167">
        <f>R93+R136+R154+R171+R210+R218</f>
        <v>79.824143640000003</v>
      </c>
      <c r="S92" s="166"/>
      <c r="T92" s="168">
        <f>T93+T136+T154+T171+T210+T218</f>
        <v>62.549500000000002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BK93+BK136+BK154+BK171+BK210+BK218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SUM(P94:P135)</f>
        <v>0</v>
      </c>
      <c r="Q93" s="166"/>
      <c r="R93" s="167">
        <f>SUM(R94:R135)</f>
        <v>7.1700000000000002E-3</v>
      </c>
      <c r="S93" s="166"/>
      <c r="T93" s="168">
        <f>SUM(T94:T135)</f>
        <v>57.9315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SUM(BK94:BK135)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801</v>
      </c>
      <c r="F94" s="176" t="s">
        <v>802</v>
      </c>
      <c r="G94" s="177" t="s">
        <v>230</v>
      </c>
      <c r="H94" s="178">
        <v>28.5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0.44</v>
      </c>
      <c r="T94" s="184">
        <f>S94*H94</f>
        <v>12.540000000000001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803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28.5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805</v>
      </c>
      <c r="F96" s="176" t="s">
        <v>806</v>
      </c>
      <c r="G96" s="177" t="s">
        <v>230</v>
      </c>
      <c r="H96" s="178">
        <v>28.5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0.32500000000000001</v>
      </c>
      <c r="T96" s="184">
        <f>S96*H96</f>
        <v>9.2625000000000011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807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28.5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273</v>
      </c>
      <c r="D98" s="174" t="s">
        <v>227</v>
      </c>
      <c r="E98" s="175" t="s">
        <v>228</v>
      </c>
      <c r="F98" s="176" t="s">
        <v>229</v>
      </c>
      <c r="G98" s="177" t="s">
        <v>230</v>
      </c>
      <c r="H98" s="178">
        <v>28.5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9.8000000000000004E-2</v>
      </c>
      <c r="T98" s="184">
        <f>S98*H98</f>
        <v>2.7930000000000001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808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28.5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809</v>
      </c>
      <c r="F100" s="176" t="s">
        <v>810</v>
      </c>
      <c r="G100" s="177" t="s">
        <v>230</v>
      </c>
      <c r="H100" s="178">
        <v>28.5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0.22</v>
      </c>
      <c r="T100" s="184">
        <f>S100*H100</f>
        <v>6.2700000000000005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811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28.5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812</v>
      </c>
      <c r="F102" s="176" t="s">
        <v>813</v>
      </c>
      <c r="G102" s="177" t="s">
        <v>230</v>
      </c>
      <c r="H102" s="178">
        <v>85.5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4.0000000000000003E-5</v>
      </c>
      <c r="R102" s="183">
        <f>Q102*H102</f>
        <v>3.4200000000000003E-3</v>
      </c>
      <c r="S102" s="183">
        <v>9.1999999999999998E-2</v>
      </c>
      <c r="T102" s="184">
        <f>S102*H102</f>
        <v>7.8659999999999997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814</v>
      </c>
    </row>
    <row r="103" spans="1:65" s="15" customFormat="1" ht="11.25">
      <c r="B103" s="224"/>
      <c r="C103" s="225"/>
      <c r="D103" s="189" t="s">
        <v>234</v>
      </c>
      <c r="E103" s="226" t="s">
        <v>19</v>
      </c>
      <c r="F103" s="227" t="s">
        <v>815</v>
      </c>
      <c r="G103" s="225"/>
      <c r="H103" s="226" t="s">
        <v>19</v>
      </c>
      <c r="I103" s="228"/>
      <c r="J103" s="225"/>
      <c r="K103" s="225"/>
      <c r="L103" s="229"/>
      <c r="M103" s="230"/>
      <c r="N103" s="231"/>
      <c r="O103" s="231"/>
      <c r="P103" s="231"/>
      <c r="Q103" s="231"/>
      <c r="R103" s="231"/>
      <c r="S103" s="231"/>
      <c r="T103" s="232"/>
      <c r="AT103" s="233" t="s">
        <v>234</v>
      </c>
      <c r="AU103" s="233" t="s">
        <v>86</v>
      </c>
      <c r="AV103" s="15" t="s">
        <v>84</v>
      </c>
      <c r="AW103" s="15" t="s">
        <v>37</v>
      </c>
      <c r="AX103" s="15" t="s">
        <v>76</v>
      </c>
      <c r="AY103" s="233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786</v>
      </c>
      <c r="F104" s="191" t="s">
        <v>816</v>
      </c>
      <c r="G104" s="188"/>
      <c r="H104" s="192">
        <v>85.5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790</v>
      </c>
      <c r="F105" s="191" t="s">
        <v>817</v>
      </c>
      <c r="G105" s="188"/>
      <c r="H105" s="192">
        <v>46.5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796</v>
      </c>
      <c r="F106" s="191" t="s">
        <v>818</v>
      </c>
      <c r="G106" s="188"/>
      <c r="H106" s="192">
        <v>28.5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793</v>
      </c>
      <c r="F107" s="191" t="s">
        <v>819</v>
      </c>
      <c r="G107" s="188"/>
      <c r="H107" s="192">
        <v>28.5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820</v>
      </c>
      <c r="G108" s="188"/>
      <c r="H108" s="192">
        <v>85.5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354</v>
      </c>
      <c r="D109" s="174" t="s">
        <v>227</v>
      </c>
      <c r="E109" s="175" t="s">
        <v>821</v>
      </c>
      <c r="F109" s="176" t="s">
        <v>822</v>
      </c>
      <c r="G109" s="177" t="s">
        <v>230</v>
      </c>
      <c r="H109" s="178">
        <v>187.5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</v>
      </c>
      <c r="T109" s="184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823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824</v>
      </c>
      <c r="G110" s="188"/>
      <c r="H110" s="192">
        <v>187.5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44.25" customHeight="1">
      <c r="A111" s="35"/>
      <c r="B111" s="36"/>
      <c r="C111" s="174" t="s">
        <v>358</v>
      </c>
      <c r="D111" s="174" t="s">
        <v>227</v>
      </c>
      <c r="E111" s="175" t="s">
        <v>246</v>
      </c>
      <c r="F111" s="176" t="s">
        <v>247</v>
      </c>
      <c r="G111" s="177" t="s">
        <v>248</v>
      </c>
      <c r="H111" s="178">
        <v>54.79</v>
      </c>
      <c r="I111" s="179"/>
      <c r="J111" s="180">
        <f>ROUND(I111*H111,2)</f>
        <v>0</v>
      </c>
      <c r="K111" s="176" t="s">
        <v>231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232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232</v>
      </c>
      <c r="BM111" s="185" t="s">
        <v>825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826</v>
      </c>
      <c r="G112" s="188"/>
      <c r="H112" s="192">
        <v>62.79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76</v>
      </c>
      <c r="AY112" s="198" t="s">
        <v>225</v>
      </c>
    </row>
    <row r="113" spans="1:65" s="13" customFormat="1" ht="11.25">
      <c r="B113" s="187"/>
      <c r="C113" s="188"/>
      <c r="D113" s="189" t="s">
        <v>234</v>
      </c>
      <c r="E113" s="190" t="s">
        <v>19</v>
      </c>
      <c r="F113" s="191" t="s">
        <v>827</v>
      </c>
      <c r="G113" s="188"/>
      <c r="H113" s="192">
        <v>-8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37</v>
      </c>
      <c r="AX113" s="13" t="s">
        <v>76</v>
      </c>
      <c r="AY113" s="198" t="s">
        <v>225</v>
      </c>
    </row>
    <row r="114" spans="1:65" s="14" customFormat="1" ht="11.25">
      <c r="B114" s="199"/>
      <c r="C114" s="200"/>
      <c r="D114" s="189" t="s">
        <v>234</v>
      </c>
      <c r="E114" s="201" t="s">
        <v>778</v>
      </c>
      <c r="F114" s="202" t="s">
        <v>245</v>
      </c>
      <c r="G114" s="200"/>
      <c r="H114" s="203">
        <v>54.79</v>
      </c>
      <c r="I114" s="204"/>
      <c r="J114" s="200"/>
      <c r="K114" s="200"/>
      <c r="L114" s="205"/>
      <c r="M114" s="206"/>
      <c r="N114" s="207"/>
      <c r="O114" s="207"/>
      <c r="P114" s="207"/>
      <c r="Q114" s="207"/>
      <c r="R114" s="207"/>
      <c r="S114" s="207"/>
      <c r="T114" s="208"/>
      <c r="AT114" s="209" t="s">
        <v>234</v>
      </c>
      <c r="AU114" s="209" t="s">
        <v>86</v>
      </c>
      <c r="AV114" s="14" t="s">
        <v>232</v>
      </c>
      <c r="AW114" s="14" t="s">
        <v>37</v>
      </c>
      <c r="AX114" s="14" t="s">
        <v>84</v>
      </c>
      <c r="AY114" s="209" t="s">
        <v>225</v>
      </c>
    </row>
    <row r="115" spans="1:65" s="2" customFormat="1" ht="55.5" customHeight="1">
      <c r="A115" s="35"/>
      <c r="B115" s="36"/>
      <c r="C115" s="174" t="s">
        <v>365</v>
      </c>
      <c r="D115" s="174" t="s">
        <v>227</v>
      </c>
      <c r="E115" s="175" t="s">
        <v>828</v>
      </c>
      <c r="F115" s="176" t="s">
        <v>829</v>
      </c>
      <c r="G115" s="177" t="s">
        <v>248</v>
      </c>
      <c r="H115" s="178">
        <v>8</v>
      </c>
      <c r="I115" s="179"/>
      <c r="J115" s="180">
        <f>ROUND(I115*H115,2)</f>
        <v>0</v>
      </c>
      <c r="K115" s="176" t="s">
        <v>231</v>
      </c>
      <c r="L115" s="40"/>
      <c r="M115" s="181" t="s">
        <v>19</v>
      </c>
      <c r="N115" s="182" t="s">
        <v>47</v>
      </c>
      <c r="O115" s="65"/>
      <c r="P115" s="183">
        <f>O115*H115</f>
        <v>0</v>
      </c>
      <c r="Q115" s="183">
        <v>0</v>
      </c>
      <c r="R115" s="183">
        <f>Q115*H115</f>
        <v>0</v>
      </c>
      <c r="S115" s="183">
        <v>2.4</v>
      </c>
      <c r="T115" s="184">
        <f>S115*H115</f>
        <v>19.2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85" t="s">
        <v>232</v>
      </c>
      <c r="AT115" s="185" t="s">
        <v>227</v>
      </c>
      <c r="AU115" s="185" t="s">
        <v>86</v>
      </c>
      <c r="AY115" s="18" t="s">
        <v>225</v>
      </c>
      <c r="BE115" s="186">
        <f>IF(N115="základní",J115,0)</f>
        <v>0</v>
      </c>
      <c r="BF115" s="186">
        <f>IF(N115="snížená",J115,0)</f>
        <v>0</v>
      </c>
      <c r="BG115" s="186">
        <f>IF(N115="zákl. přenesená",J115,0)</f>
        <v>0</v>
      </c>
      <c r="BH115" s="186">
        <f>IF(N115="sníž. přenesená",J115,0)</f>
        <v>0</v>
      </c>
      <c r="BI115" s="186">
        <f>IF(N115="nulová",J115,0)</f>
        <v>0</v>
      </c>
      <c r="BJ115" s="18" t="s">
        <v>84</v>
      </c>
      <c r="BK115" s="186">
        <f>ROUND(I115*H115,2)</f>
        <v>0</v>
      </c>
      <c r="BL115" s="18" t="s">
        <v>232</v>
      </c>
      <c r="BM115" s="185" t="s">
        <v>830</v>
      </c>
    </row>
    <row r="116" spans="1:65" s="13" customFormat="1" ht="11.25">
      <c r="B116" s="187"/>
      <c r="C116" s="188"/>
      <c r="D116" s="189" t="s">
        <v>234</v>
      </c>
      <c r="E116" s="190" t="s">
        <v>781</v>
      </c>
      <c r="F116" s="191" t="s">
        <v>831</v>
      </c>
      <c r="G116" s="188"/>
      <c r="H116" s="192">
        <v>8</v>
      </c>
      <c r="I116" s="193"/>
      <c r="J116" s="188"/>
      <c r="K116" s="188"/>
      <c r="L116" s="194"/>
      <c r="M116" s="195"/>
      <c r="N116" s="196"/>
      <c r="O116" s="196"/>
      <c r="P116" s="196"/>
      <c r="Q116" s="196"/>
      <c r="R116" s="196"/>
      <c r="S116" s="196"/>
      <c r="T116" s="197"/>
      <c r="AT116" s="198" t="s">
        <v>234</v>
      </c>
      <c r="AU116" s="198" t="s">
        <v>86</v>
      </c>
      <c r="AV116" s="13" t="s">
        <v>86</v>
      </c>
      <c r="AW116" s="13" t="s">
        <v>37</v>
      </c>
      <c r="AX116" s="13" t="s">
        <v>84</v>
      </c>
      <c r="AY116" s="198" t="s">
        <v>225</v>
      </c>
    </row>
    <row r="117" spans="1:65" s="2" customFormat="1" ht="60">
      <c r="A117" s="35"/>
      <c r="B117" s="36"/>
      <c r="C117" s="174" t="s">
        <v>369</v>
      </c>
      <c r="D117" s="174" t="s">
        <v>227</v>
      </c>
      <c r="E117" s="175" t="s">
        <v>832</v>
      </c>
      <c r="F117" s="176" t="s">
        <v>833</v>
      </c>
      <c r="G117" s="177" t="s">
        <v>248</v>
      </c>
      <c r="H117" s="178">
        <v>18.276</v>
      </c>
      <c r="I117" s="179"/>
      <c r="J117" s="180">
        <f>ROUND(I117*H117,2)</f>
        <v>0</v>
      </c>
      <c r="K117" s="176" t="s">
        <v>231</v>
      </c>
      <c r="L117" s="40"/>
      <c r="M117" s="181" t="s">
        <v>19</v>
      </c>
      <c r="N117" s="182" t="s">
        <v>47</v>
      </c>
      <c r="O117" s="65"/>
      <c r="P117" s="183">
        <f>O117*H117</f>
        <v>0</v>
      </c>
      <c r="Q117" s="183">
        <v>0</v>
      </c>
      <c r="R117" s="183">
        <f>Q117*H117</f>
        <v>0</v>
      </c>
      <c r="S117" s="183">
        <v>0</v>
      </c>
      <c r="T117" s="184">
        <f>S117*H117</f>
        <v>0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85" t="s">
        <v>232</v>
      </c>
      <c r="AT117" s="185" t="s">
        <v>227</v>
      </c>
      <c r="AU117" s="185" t="s">
        <v>86</v>
      </c>
      <c r="AY117" s="18" t="s">
        <v>225</v>
      </c>
      <c r="BE117" s="186">
        <f>IF(N117="základní",J117,0)</f>
        <v>0</v>
      </c>
      <c r="BF117" s="186">
        <f>IF(N117="snížená",J117,0)</f>
        <v>0</v>
      </c>
      <c r="BG117" s="186">
        <f>IF(N117="zákl. přenesená",J117,0)</f>
        <v>0</v>
      </c>
      <c r="BH117" s="186">
        <f>IF(N117="sníž. přenesená",J117,0)</f>
        <v>0</v>
      </c>
      <c r="BI117" s="186">
        <f>IF(N117="nulová",J117,0)</f>
        <v>0</v>
      </c>
      <c r="BJ117" s="18" t="s">
        <v>84</v>
      </c>
      <c r="BK117" s="186">
        <f>ROUND(I117*H117,2)</f>
        <v>0</v>
      </c>
      <c r="BL117" s="18" t="s">
        <v>232</v>
      </c>
      <c r="BM117" s="185" t="s">
        <v>834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835</v>
      </c>
      <c r="G118" s="188"/>
      <c r="H118" s="192">
        <v>18.276</v>
      </c>
      <c r="I118" s="193"/>
      <c r="J118" s="188"/>
      <c r="K118" s="188"/>
      <c r="L118" s="194"/>
      <c r="M118" s="195"/>
      <c r="N118" s="196"/>
      <c r="O118" s="196"/>
      <c r="P118" s="196"/>
      <c r="Q118" s="196"/>
      <c r="R118" s="196"/>
      <c r="S118" s="196"/>
      <c r="T118" s="197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6.75" customHeight="1">
      <c r="A119" s="35"/>
      <c r="B119" s="36"/>
      <c r="C119" s="174" t="s">
        <v>111</v>
      </c>
      <c r="D119" s="174" t="s">
        <v>227</v>
      </c>
      <c r="E119" s="175" t="s">
        <v>836</v>
      </c>
      <c r="F119" s="176" t="s">
        <v>837</v>
      </c>
      <c r="G119" s="177" t="s">
        <v>248</v>
      </c>
      <c r="H119" s="178">
        <v>182.76</v>
      </c>
      <c r="I119" s="179"/>
      <c r="J119" s="180">
        <f>ROUND(I119*H119,2)</f>
        <v>0</v>
      </c>
      <c r="K119" s="176" t="s">
        <v>231</v>
      </c>
      <c r="L119" s="40"/>
      <c r="M119" s="181" t="s">
        <v>19</v>
      </c>
      <c r="N119" s="182" t="s">
        <v>47</v>
      </c>
      <c r="O119" s="65"/>
      <c r="P119" s="183">
        <f>O119*H119</f>
        <v>0</v>
      </c>
      <c r="Q119" s="183">
        <v>0</v>
      </c>
      <c r="R119" s="183">
        <f>Q119*H119</f>
        <v>0</v>
      </c>
      <c r="S119" s="183">
        <v>0</v>
      </c>
      <c r="T119" s="184">
        <f>S119*H119</f>
        <v>0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85" t="s">
        <v>232</v>
      </c>
      <c r="AT119" s="185" t="s">
        <v>227</v>
      </c>
      <c r="AU119" s="185" t="s">
        <v>86</v>
      </c>
      <c r="AY119" s="18" t="s">
        <v>225</v>
      </c>
      <c r="BE119" s="186">
        <f>IF(N119="základní",J119,0)</f>
        <v>0</v>
      </c>
      <c r="BF119" s="186">
        <f>IF(N119="snížená",J119,0)</f>
        <v>0</v>
      </c>
      <c r="BG119" s="186">
        <f>IF(N119="zákl. přenesená",J119,0)</f>
        <v>0</v>
      </c>
      <c r="BH119" s="186">
        <f>IF(N119="sníž. přenesená",J119,0)</f>
        <v>0</v>
      </c>
      <c r="BI119" s="186">
        <f>IF(N119="nulová",J119,0)</f>
        <v>0</v>
      </c>
      <c r="BJ119" s="18" t="s">
        <v>84</v>
      </c>
      <c r="BK119" s="186">
        <f>ROUND(I119*H119,2)</f>
        <v>0</v>
      </c>
      <c r="BL119" s="18" t="s">
        <v>232</v>
      </c>
      <c r="BM119" s="185" t="s">
        <v>838</v>
      </c>
    </row>
    <row r="120" spans="1:65" s="13" customFormat="1" ht="11.25">
      <c r="B120" s="187"/>
      <c r="C120" s="188"/>
      <c r="D120" s="189" t="s">
        <v>234</v>
      </c>
      <c r="E120" s="190" t="s">
        <v>19</v>
      </c>
      <c r="F120" s="191" t="s">
        <v>835</v>
      </c>
      <c r="G120" s="188"/>
      <c r="H120" s="192">
        <v>18.276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37</v>
      </c>
      <c r="AX120" s="13" t="s">
        <v>84</v>
      </c>
      <c r="AY120" s="198" t="s">
        <v>225</v>
      </c>
    </row>
    <row r="121" spans="1:65" s="13" customFormat="1" ht="11.25">
      <c r="B121" s="187"/>
      <c r="C121" s="188"/>
      <c r="D121" s="189" t="s">
        <v>234</v>
      </c>
      <c r="E121" s="188"/>
      <c r="F121" s="191" t="s">
        <v>839</v>
      </c>
      <c r="G121" s="188"/>
      <c r="H121" s="192">
        <v>182.76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4</v>
      </c>
      <c r="AX121" s="13" t="s">
        <v>84</v>
      </c>
      <c r="AY121" s="198" t="s">
        <v>225</v>
      </c>
    </row>
    <row r="122" spans="1:65" s="2" customFormat="1" ht="44.25" customHeight="1">
      <c r="A122" s="35"/>
      <c r="B122" s="36"/>
      <c r="C122" s="174" t="s">
        <v>114</v>
      </c>
      <c r="D122" s="174" t="s">
        <v>227</v>
      </c>
      <c r="E122" s="175" t="s">
        <v>840</v>
      </c>
      <c r="F122" s="176" t="s">
        <v>841</v>
      </c>
      <c r="G122" s="177" t="s">
        <v>361</v>
      </c>
      <c r="H122" s="178">
        <v>32.896999999999998</v>
      </c>
      <c r="I122" s="179"/>
      <c r="J122" s="180">
        <f>ROUND(I122*H122,2)</f>
        <v>0</v>
      </c>
      <c r="K122" s="176" t="s">
        <v>231</v>
      </c>
      <c r="L122" s="40"/>
      <c r="M122" s="181" t="s">
        <v>19</v>
      </c>
      <c r="N122" s="182" t="s">
        <v>47</v>
      </c>
      <c r="O122" s="65"/>
      <c r="P122" s="183">
        <f>O122*H122</f>
        <v>0</v>
      </c>
      <c r="Q122" s="183">
        <v>0</v>
      </c>
      <c r="R122" s="183">
        <f>Q122*H122</f>
        <v>0</v>
      </c>
      <c r="S122" s="183">
        <v>0</v>
      </c>
      <c r="T122" s="184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5" t="s">
        <v>232</v>
      </c>
      <c r="AT122" s="185" t="s">
        <v>227</v>
      </c>
      <c r="AU122" s="185" t="s">
        <v>86</v>
      </c>
      <c r="AY122" s="18" t="s">
        <v>225</v>
      </c>
      <c r="BE122" s="186">
        <f>IF(N122="základní",J122,0)</f>
        <v>0</v>
      </c>
      <c r="BF122" s="186">
        <f>IF(N122="snížená",J122,0)</f>
        <v>0</v>
      </c>
      <c r="BG122" s="186">
        <f>IF(N122="zákl. přenesená",J122,0)</f>
        <v>0</v>
      </c>
      <c r="BH122" s="186">
        <f>IF(N122="sníž. přenesená",J122,0)</f>
        <v>0</v>
      </c>
      <c r="BI122" s="186">
        <f>IF(N122="nulová",J122,0)</f>
        <v>0</v>
      </c>
      <c r="BJ122" s="18" t="s">
        <v>84</v>
      </c>
      <c r="BK122" s="186">
        <f>ROUND(I122*H122,2)</f>
        <v>0</v>
      </c>
      <c r="BL122" s="18" t="s">
        <v>232</v>
      </c>
      <c r="BM122" s="185" t="s">
        <v>842</v>
      </c>
    </row>
    <row r="123" spans="1:65" s="13" customFormat="1" ht="11.25">
      <c r="B123" s="187"/>
      <c r="C123" s="188"/>
      <c r="D123" s="189" t="s">
        <v>234</v>
      </c>
      <c r="E123" s="188"/>
      <c r="F123" s="191" t="s">
        <v>843</v>
      </c>
      <c r="G123" s="188"/>
      <c r="H123" s="192">
        <v>32.896999999999998</v>
      </c>
      <c r="I123" s="193"/>
      <c r="J123" s="188"/>
      <c r="K123" s="188"/>
      <c r="L123" s="194"/>
      <c r="M123" s="195"/>
      <c r="N123" s="196"/>
      <c r="O123" s="196"/>
      <c r="P123" s="196"/>
      <c r="Q123" s="196"/>
      <c r="R123" s="196"/>
      <c r="S123" s="196"/>
      <c r="T123" s="197"/>
      <c r="AT123" s="198" t="s">
        <v>234</v>
      </c>
      <c r="AU123" s="198" t="s">
        <v>86</v>
      </c>
      <c r="AV123" s="13" t="s">
        <v>86</v>
      </c>
      <c r="AW123" s="13" t="s">
        <v>4</v>
      </c>
      <c r="AX123" s="13" t="s">
        <v>84</v>
      </c>
      <c r="AY123" s="198" t="s">
        <v>225</v>
      </c>
    </row>
    <row r="124" spans="1:65" s="2" customFormat="1" ht="36">
      <c r="A124" s="35"/>
      <c r="B124" s="36"/>
      <c r="C124" s="174" t="s">
        <v>117</v>
      </c>
      <c r="D124" s="174" t="s">
        <v>227</v>
      </c>
      <c r="E124" s="175" t="s">
        <v>844</v>
      </c>
      <c r="F124" s="176" t="s">
        <v>845</v>
      </c>
      <c r="G124" s="177" t="s">
        <v>248</v>
      </c>
      <c r="H124" s="178">
        <v>18.276</v>
      </c>
      <c r="I124" s="179"/>
      <c r="J124" s="180">
        <f>ROUND(I124*H124,2)</f>
        <v>0</v>
      </c>
      <c r="K124" s="176" t="s">
        <v>231</v>
      </c>
      <c r="L124" s="40"/>
      <c r="M124" s="181" t="s">
        <v>19</v>
      </c>
      <c r="N124" s="182" t="s">
        <v>47</v>
      </c>
      <c r="O124" s="65"/>
      <c r="P124" s="183">
        <f>O124*H124</f>
        <v>0</v>
      </c>
      <c r="Q124" s="183">
        <v>0</v>
      </c>
      <c r="R124" s="183">
        <f>Q124*H124</f>
        <v>0</v>
      </c>
      <c r="S124" s="183">
        <v>0</v>
      </c>
      <c r="T124" s="184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5" t="s">
        <v>232</v>
      </c>
      <c r="AT124" s="185" t="s">
        <v>227</v>
      </c>
      <c r="AU124" s="185" t="s">
        <v>86</v>
      </c>
      <c r="AY124" s="18" t="s">
        <v>225</v>
      </c>
      <c r="BE124" s="186">
        <f>IF(N124="základní",J124,0)</f>
        <v>0</v>
      </c>
      <c r="BF124" s="186">
        <f>IF(N124="snížená",J124,0)</f>
        <v>0</v>
      </c>
      <c r="BG124" s="186">
        <f>IF(N124="zákl. přenesená",J124,0)</f>
        <v>0</v>
      </c>
      <c r="BH124" s="186">
        <f>IF(N124="sníž. přenesená",J124,0)</f>
        <v>0</v>
      </c>
      <c r="BI124" s="186">
        <f>IF(N124="nulová",J124,0)</f>
        <v>0</v>
      </c>
      <c r="BJ124" s="18" t="s">
        <v>84</v>
      </c>
      <c r="BK124" s="186">
        <f>ROUND(I124*H124,2)</f>
        <v>0</v>
      </c>
      <c r="BL124" s="18" t="s">
        <v>232</v>
      </c>
      <c r="BM124" s="185" t="s">
        <v>846</v>
      </c>
    </row>
    <row r="125" spans="1:65" s="13" customFormat="1" ht="11.25">
      <c r="B125" s="187"/>
      <c r="C125" s="188"/>
      <c r="D125" s="189" t="s">
        <v>234</v>
      </c>
      <c r="E125" s="190" t="s">
        <v>19</v>
      </c>
      <c r="F125" s="191" t="s">
        <v>835</v>
      </c>
      <c r="G125" s="188"/>
      <c r="H125" s="192">
        <v>18.276</v>
      </c>
      <c r="I125" s="193"/>
      <c r="J125" s="188"/>
      <c r="K125" s="188"/>
      <c r="L125" s="194"/>
      <c r="M125" s="195"/>
      <c r="N125" s="196"/>
      <c r="O125" s="196"/>
      <c r="P125" s="196"/>
      <c r="Q125" s="196"/>
      <c r="R125" s="196"/>
      <c r="S125" s="196"/>
      <c r="T125" s="197"/>
      <c r="AT125" s="198" t="s">
        <v>234</v>
      </c>
      <c r="AU125" s="198" t="s">
        <v>86</v>
      </c>
      <c r="AV125" s="13" t="s">
        <v>86</v>
      </c>
      <c r="AW125" s="13" t="s">
        <v>37</v>
      </c>
      <c r="AX125" s="13" t="s">
        <v>84</v>
      </c>
      <c r="AY125" s="198" t="s">
        <v>225</v>
      </c>
    </row>
    <row r="126" spans="1:65" s="2" customFormat="1" ht="44.25" customHeight="1">
      <c r="A126" s="35"/>
      <c r="B126" s="36"/>
      <c r="C126" s="174" t="s">
        <v>120</v>
      </c>
      <c r="D126" s="174" t="s">
        <v>227</v>
      </c>
      <c r="E126" s="175" t="s">
        <v>274</v>
      </c>
      <c r="F126" s="176" t="s">
        <v>275</v>
      </c>
      <c r="G126" s="177" t="s">
        <v>248</v>
      </c>
      <c r="H126" s="178">
        <v>36.514000000000003</v>
      </c>
      <c r="I126" s="179"/>
      <c r="J126" s="180">
        <f>ROUND(I126*H126,2)</f>
        <v>0</v>
      </c>
      <c r="K126" s="176" t="s">
        <v>231</v>
      </c>
      <c r="L126" s="40"/>
      <c r="M126" s="181" t="s">
        <v>19</v>
      </c>
      <c r="N126" s="182" t="s">
        <v>47</v>
      </c>
      <c r="O126" s="65"/>
      <c r="P126" s="183">
        <f>O126*H126</f>
        <v>0</v>
      </c>
      <c r="Q126" s="183">
        <v>0</v>
      </c>
      <c r="R126" s="183">
        <f>Q126*H126</f>
        <v>0</v>
      </c>
      <c r="S126" s="183">
        <v>0</v>
      </c>
      <c r="T126" s="184">
        <f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5" t="s">
        <v>232</v>
      </c>
      <c r="AT126" s="185" t="s">
        <v>227</v>
      </c>
      <c r="AU126" s="185" t="s">
        <v>86</v>
      </c>
      <c r="AY126" s="18" t="s">
        <v>225</v>
      </c>
      <c r="BE126" s="186">
        <f>IF(N126="základní",J126,0)</f>
        <v>0</v>
      </c>
      <c r="BF126" s="186">
        <f>IF(N126="snížená",J126,0)</f>
        <v>0</v>
      </c>
      <c r="BG126" s="186">
        <f>IF(N126="zákl. přenesená",J126,0)</f>
        <v>0</v>
      </c>
      <c r="BH126" s="186">
        <f>IF(N126="sníž. přenesená",J126,0)</f>
        <v>0</v>
      </c>
      <c r="BI126" s="186">
        <f>IF(N126="nulová",J126,0)</f>
        <v>0</v>
      </c>
      <c r="BJ126" s="18" t="s">
        <v>84</v>
      </c>
      <c r="BK126" s="186">
        <f>ROUND(I126*H126,2)</f>
        <v>0</v>
      </c>
      <c r="BL126" s="18" t="s">
        <v>232</v>
      </c>
      <c r="BM126" s="185" t="s">
        <v>847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848</v>
      </c>
      <c r="G127" s="188"/>
      <c r="H127" s="192">
        <v>54.79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849</v>
      </c>
      <c r="G128" s="188"/>
      <c r="H128" s="192">
        <v>-18.276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76</v>
      </c>
      <c r="AY128" s="198" t="s">
        <v>225</v>
      </c>
    </row>
    <row r="129" spans="1:65" s="14" customFormat="1" ht="11.25">
      <c r="B129" s="199"/>
      <c r="C129" s="200"/>
      <c r="D129" s="189" t="s">
        <v>234</v>
      </c>
      <c r="E129" s="201" t="s">
        <v>775</v>
      </c>
      <c r="F129" s="202" t="s">
        <v>245</v>
      </c>
      <c r="G129" s="200"/>
      <c r="H129" s="203">
        <v>36.514000000000003</v>
      </c>
      <c r="I129" s="204"/>
      <c r="J129" s="200"/>
      <c r="K129" s="200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234</v>
      </c>
      <c r="AU129" s="209" t="s">
        <v>86</v>
      </c>
      <c r="AV129" s="14" t="s">
        <v>232</v>
      </c>
      <c r="AW129" s="14" t="s">
        <v>37</v>
      </c>
      <c r="AX129" s="14" t="s">
        <v>84</v>
      </c>
      <c r="AY129" s="209" t="s">
        <v>225</v>
      </c>
    </row>
    <row r="130" spans="1:65" s="2" customFormat="1" ht="36">
      <c r="A130" s="35"/>
      <c r="B130" s="36"/>
      <c r="C130" s="174" t="s">
        <v>123</v>
      </c>
      <c r="D130" s="174" t="s">
        <v>227</v>
      </c>
      <c r="E130" s="175" t="s">
        <v>850</v>
      </c>
      <c r="F130" s="176" t="s">
        <v>851</v>
      </c>
      <c r="G130" s="177" t="s">
        <v>230</v>
      </c>
      <c r="H130" s="178">
        <v>187.5</v>
      </c>
      <c r="I130" s="179"/>
      <c r="J130" s="180">
        <f>ROUND(I130*H130,2)</f>
        <v>0</v>
      </c>
      <c r="K130" s="176" t="s">
        <v>231</v>
      </c>
      <c r="L130" s="40"/>
      <c r="M130" s="181" t="s">
        <v>19</v>
      </c>
      <c r="N130" s="182" t="s">
        <v>47</v>
      </c>
      <c r="O130" s="65"/>
      <c r="P130" s="183">
        <f>O130*H130</f>
        <v>0</v>
      </c>
      <c r="Q130" s="183">
        <v>0</v>
      </c>
      <c r="R130" s="183">
        <f>Q130*H130</f>
        <v>0</v>
      </c>
      <c r="S130" s="183">
        <v>0</v>
      </c>
      <c r="T130" s="184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5" t="s">
        <v>232</v>
      </c>
      <c r="AT130" s="185" t="s">
        <v>227</v>
      </c>
      <c r="AU130" s="185" t="s">
        <v>86</v>
      </c>
      <c r="AY130" s="18" t="s">
        <v>225</v>
      </c>
      <c r="BE130" s="186">
        <f>IF(N130="základní",J130,0)</f>
        <v>0</v>
      </c>
      <c r="BF130" s="186">
        <f>IF(N130="snížená",J130,0)</f>
        <v>0</v>
      </c>
      <c r="BG130" s="186">
        <f>IF(N130="zákl. přenesená",J130,0)</f>
        <v>0</v>
      </c>
      <c r="BH130" s="186">
        <f>IF(N130="sníž. přenesená",J130,0)</f>
        <v>0</v>
      </c>
      <c r="BI130" s="186">
        <f>IF(N130="nulová",J130,0)</f>
        <v>0</v>
      </c>
      <c r="BJ130" s="18" t="s">
        <v>84</v>
      </c>
      <c r="BK130" s="186">
        <f>ROUND(I130*H130,2)</f>
        <v>0</v>
      </c>
      <c r="BL130" s="18" t="s">
        <v>232</v>
      </c>
      <c r="BM130" s="185" t="s">
        <v>852</v>
      </c>
    </row>
    <row r="131" spans="1:65" s="13" customFormat="1" ht="11.25">
      <c r="B131" s="187"/>
      <c r="C131" s="188"/>
      <c r="D131" s="189" t="s">
        <v>234</v>
      </c>
      <c r="E131" s="190" t="s">
        <v>19</v>
      </c>
      <c r="F131" s="191" t="s">
        <v>824</v>
      </c>
      <c r="G131" s="188"/>
      <c r="H131" s="192">
        <v>187.5</v>
      </c>
      <c r="I131" s="193"/>
      <c r="J131" s="188"/>
      <c r="K131" s="188"/>
      <c r="L131" s="194"/>
      <c r="M131" s="195"/>
      <c r="N131" s="196"/>
      <c r="O131" s="196"/>
      <c r="P131" s="196"/>
      <c r="Q131" s="196"/>
      <c r="R131" s="196"/>
      <c r="S131" s="196"/>
      <c r="T131" s="197"/>
      <c r="AT131" s="198" t="s">
        <v>234</v>
      </c>
      <c r="AU131" s="198" t="s">
        <v>86</v>
      </c>
      <c r="AV131" s="13" t="s">
        <v>86</v>
      </c>
      <c r="AW131" s="13" t="s">
        <v>37</v>
      </c>
      <c r="AX131" s="13" t="s">
        <v>84</v>
      </c>
      <c r="AY131" s="198" t="s">
        <v>225</v>
      </c>
    </row>
    <row r="132" spans="1:65" s="2" customFormat="1" ht="36">
      <c r="A132" s="35"/>
      <c r="B132" s="36"/>
      <c r="C132" s="174" t="s">
        <v>8</v>
      </c>
      <c r="D132" s="174" t="s">
        <v>227</v>
      </c>
      <c r="E132" s="175" t="s">
        <v>853</v>
      </c>
      <c r="F132" s="176" t="s">
        <v>854</v>
      </c>
      <c r="G132" s="177" t="s">
        <v>230</v>
      </c>
      <c r="H132" s="178">
        <v>187.5</v>
      </c>
      <c r="I132" s="179"/>
      <c r="J132" s="180">
        <f>ROUND(I132*H132,2)</f>
        <v>0</v>
      </c>
      <c r="K132" s="176" t="s">
        <v>231</v>
      </c>
      <c r="L132" s="40"/>
      <c r="M132" s="181" t="s">
        <v>19</v>
      </c>
      <c r="N132" s="182" t="s">
        <v>47</v>
      </c>
      <c r="O132" s="65"/>
      <c r="P132" s="183">
        <f>O132*H132</f>
        <v>0</v>
      </c>
      <c r="Q132" s="183">
        <v>0</v>
      </c>
      <c r="R132" s="183">
        <f>Q132*H132</f>
        <v>0</v>
      </c>
      <c r="S132" s="183">
        <v>0</v>
      </c>
      <c r="T132" s="184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5" t="s">
        <v>232</v>
      </c>
      <c r="AT132" s="185" t="s">
        <v>227</v>
      </c>
      <c r="AU132" s="185" t="s">
        <v>86</v>
      </c>
      <c r="AY132" s="18" t="s">
        <v>225</v>
      </c>
      <c r="BE132" s="186">
        <f>IF(N132="základní",J132,0)</f>
        <v>0</v>
      </c>
      <c r="BF132" s="186">
        <f>IF(N132="snížená",J132,0)</f>
        <v>0</v>
      </c>
      <c r="BG132" s="186">
        <f>IF(N132="zákl. přenesená",J132,0)</f>
        <v>0</v>
      </c>
      <c r="BH132" s="186">
        <f>IF(N132="sníž. přenesená",J132,0)</f>
        <v>0</v>
      </c>
      <c r="BI132" s="186">
        <f>IF(N132="nulová",J132,0)</f>
        <v>0</v>
      </c>
      <c r="BJ132" s="18" t="s">
        <v>84</v>
      </c>
      <c r="BK132" s="186">
        <f>ROUND(I132*H132,2)</f>
        <v>0</v>
      </c>
      <c r="BL132" s="18" t="s">
        <v>232</v>
      </c>
      <c r="BM132" s="185" t="s">
        <v>855</v>
      </c>
    </row>
    <row r="133" spans="1:65" s="13" customFormat="1" ht="11.25">
      <c r="B133" s="187"/>
      <c r="C133" s="188"/>
      <c r="D133" s="189" t="s">
        <v>234</v>
      </c>
      <c r="E133" s="190" t="s">
        <v>19</v>
      </c>
      <c r="F133" s="191" t="s">
        <v>824</v>
      </c>
      <c r="G133" s="188"/>
      <c r="H133" s="192">
        <v>187.5</v>
      </c>
      <c r="I133" s="193"/>
      <c r="J133" s="188"/>
      <c r="K133" s="188"/>
      <c r="L133" s="194"/>
      <c r="M133" s="195"/>
      <c r="N133" s="196"/>
      <c r="O133" s="196"/>
      <c r="P133" s="196"/>
      <c r="Q133" s="196"/>
      <c r="R133" s="196"/>
      <c r="S133" s="196"/>
      <c r="T133" s="197"/>
      <c r="AT133" s="198" t="s">
        <v>234</v>
      </c>
      <c r="AU133" s="198" t="s">
        <v>86</v>
      </c>
      <c r="AV133" s="13" t="s">
        <v>86</v>
      </c>
      <c r="AW133" s="13" t="s">
        <v>37</v>
      </c>
      <c r="AX133" s="13" t="s">
        <v>84</v>
      </c>
      <c r="AY133" s="198" t="s">
        <v>225</v>
      </c>
    </row>
    <row r="134" spans="1:65" s="2" customFormat="1" ht="16.5" customHeight="1">
      <c r="A134" s="35"/>
      <c r="B134" s="36"/>
      <c r="C134" s="210" t="s">
        <v>128</v>
      </c>
      <c r="D134" s="210" t="s">
        <v>410</v>
      </c>
      <c r="E134" s="211" t="s">
        <v>856</v>
      </c>
      <c r="F134" s="212" t="s">
        <v>857</v>
      </c>
      <c r="G134" s="213" t="s">
        <v>683</v>
      </c>
      <c r="H134" s="214">
        <v>3.75</v>
      </c>
      <c r="I134" s="215"/>
      <c r="J134" s="216">
        <f>ROUND(I134*H134,2)</f>
        <v>0</v>
      </c>
      <c r="K134" s="212" t="s">
        <v>231</v>
      </c>
      <c r="L134" s="217"/>
      <c r="M134" s="218" t="s">
        <v>19</v>
      </c>
      <c r="N134" s="219" t="s">
        <v>47</v>
      </c>
      <c r="O134" s="65"/>
      <c r="P134" s="183">
        <f>O134*H134</f>
        <v>0</v>
      </c>
      <c r="Q134" s="183">
        <v>1E-3</v>
      </c>
      <c r="R134" s="183">
        <f>Q134*H134</f>
        <v>3.7499999999999999E-3</v>
      </c>
      <c r="S134" s="183">
        <v>0</v>
      </c>
      <c r="T134" s="184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5" t="s">
        <v>365</v>
      </c>
      <c r="AT134" s="185" t="s">
        <v>410</v>
      </c>
      <c r="AU134" s="185" t="s">
        <v>86</v>
      </c>
      <c r="AY134" s="18" t="s">
        <v>225</v>
      </c>
      <c r="BE134" s="186">
        <f>IF(N134="základní",J134,0)</f>
        <v>0</v>
      </c>
      <c r="BF134" s="186">
        <f>IF(N134="snížená",J134,0)</f>
        <v>0</v>
      </c>
      <c r="BG134" s="186">
        <f>IF(N134="zákl. přenesená",J134,0)</f>
        <v>0</v>
      </c>
      <c r="BH134" s="186">
        <f>IF(N134="sníž. přenesená",J134,0)</f>
        <v>0</v>
      </c>
      <c r="BI134" s="186">
        <f>IF(N134="nulová",J134,0)</f>
        <v>0</v>
      </c>
      <c r="BJ134" s="18" t="s">
        <v>84</v>
      </c>
      <c r="BK134" s="186">
        <f>ROUND(I134*H134,2)</f>
        <v>0</v>
      </c>
      <c r="BL134" s="18" t="s">
        <v>232</v>
      </c>
      <c r="BM134" s="185" t="s">
        <v>858</v>
      </c>
    </row>
    <row r="135" spans="1:65" s="13" customFormat="1" ht="11.25">
      <c r="B135" s="187"/>
      <c r="C135" s="188"/>
      <c r="D135" s="189" t="s">
        <v>234</v>
      </c>
      <c r="E135" s="188"/>
      <c r="F135" s="191" t="s">
        <v>859</v>
      </c>
      <c r="G135" s="188"/>
      <c r="H135" s="192">
        <v>3.75</v>
      </c>
      <c r="I135" s="193"/>
      <c r="J135" s="188"/>
      <c r="K135" s="188"/>
      <c r="L135" s="194"/>
      <c r="M135" s="195"/>
      <c r="N135" s="196"/>
      <c r="O135" s="196"/>
      <c r="P135" s="196"/>
      <c r="Q135" s="196"/>
      <c r="R135" s="196"/>
      <c r="S135" s="196"/>
      <c r="T135" s="197"/>
      <c r="AT135" s="198" t="s">
        <v>234</v>
      </c>
      <c r="AU135" s="198" t="s">
        <v>86</v>
      </c>
      <c r="AV135" s="13" t="s">
        <v>86</v>
      </c>
      <c r="AW135" s="13" t="s">
        <v>4</v>
      </c>
      <c r="AX135" s="13" t="s">
        <v>84</v>
      </c>
      <c r="AY135" s="198" t="s">
        <v>225</v>
      </c>
    </row>
    <row r="136" spans="1:65" s="12" customFormat="1" ht="22.9" customHeight="1">
      <c r="B136" s="158"/>
      <c r="C136" s="159"/>
      <c r="D136" s="160" t="s">
        <v>75</v>
      </c>
      <c r="E136" s="172" t="s">
        <v>86</v>
      </c>
      <c r="F136" s="172" t="s">
        <v>300</v>
      </c>
      <c r="G136" s="159"/>
      <c r="H136" s="159"/>
      <c r="I136" s="162"/>
      <c r="J136" s="173">
        <f>BK136</f>
        <v>0</v>
      </c>
      <c r="K136" s="159"/>
      <c r="L136" s="164"/>
      <c r="M136" s="165"/>
      <c r="N136" s="166"/>
      <c r="O136" s="166"/>
      <c r="P136" s="167">
        <f>SUM(P137:P153)</f>
        <v>0</v>
      </c>
      <c r="Q136" s="166"/>
      <c r="R136" s="167">
        <f>SUM(R137:R153)</f>
        <v>51.01012514</v>
      </c>
      <c r="S136" s="166"/>
      <c r="T136" s="168">
        <f>SUM(T137:T153)</f>
        <v>0</v>
      </c>
      <c r="AR136" s="169" t="s">
        <v>84</v>
      </c>
      <c r="AT136" s="170" t="s">
        <v>75</v>
      </c>
      <c r="AU136" s="170" t="s">
        <v>84</v>
      </c>
      <c r="AY136" s="169" t="s">
        <v>225</v>
      </c>
      <c r="BK136" s="171">
        <f>SUM(BK137:BK153)</f>
        <v>0</v>
      </c>
    </row>
    <row r="137" spans="1:65" s="2" customFormat="1" ht="24">
      <c r="A137" s="35"/>
      <c r="B137" s="36"/>
      <c r="C137" s="174" t="s">
        <v>131</v>
      </c>
      <c r="D137" s="174" t="s">
        <v>227</v>
      </c>
      <c r="E137" s="175" t="s">
        <v>860</v>
      </c>
      <c r="F137" s="176" t="s">
        <v>861</v>
      </c>
      <c r="G137" s="177" t="s">
        <v>248</v>
      </c>
      <c r="H137" s="178">
        <v>1.32</v>
      </c>
      <c r="I137" s="179"/>
      <c r="J137" s="180">
        <f>ROUND(I137*H137,2)</f>
        <v>0</v>
      </c>
      <c r="K137" s="176" t="s">
        <v>231</v>
      </c>
      <c r="L137" s="40"/>
      <c r="M137" s="181" t="s">
        <v>19</v>
      </c>
      <c r="N137" s="182" t="s">
        <v>47</v>
      </c>
      <c r="O137" s="65"/>
      <c r="P137" s="183">
        <f>O137*H137</f>
        <v>0</v>
      </c>
      <c r="Q137" s="183">
        <v>2.2563399999999998</v>
      </c>
      <c r="R137" s="183">
        <f>Q137*H137</f>
        <v>2.9783687999999997</v>
      </c>
      <c r="S137" s="183">
        <v>0</v>
      </c>
      <c r="T137" s="184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5" t="s">
        <v>232</v>
      </c>
      <c r="AT137" s="185" t="s">
        <v>227</v>
      </c>
      <c r="AU137" s="185" t="s">
        <v>86</v>
      </c>
      <c r="AY137" s="18" t="s">
        <v>225</v>
      </c>
      <c r="BE137" s="186">
        <f>IF(N137="základní",J137,0)</f>
        <v>0</v>
      </c>
      <c r="BF137" s="186">
        <f>IF(N137="snížená",J137,0)</f>
        <v>0</v>
      </c>
      <c r="BG137" s="186">
        <f>IF(N137="zákl. přenesená",J137,0)</f>
        <v>0</v>
      </c>
      <c r="BH137" s="186">
        <f>IF(N137="sníž. přenesená",J137,0)</f>
        <v>0</v>
      </c>
      <c r="BI137" s="186">
        <f>IF(N137="nulová",J137,0)</f>
        <v>0</v>
      </c>
      <c r="BJ137" s="18" t="s">
        <v>84</v>
      </c>
      <c r="BK137" s="186">
        <f>ROUND(I137*H137,2)</f>
        <v>0</v>
      </c>
      <c r="BL137" s="18" t="s">
        <v>232</v>
      </c>
      <c r="BM137" s="185" t="s">
        <v>862</v>
      </c>
    </row>
    <row r="138" spans="1:65" s="13" customFormat="1" ht="11.25">
      <c r="B138" s="187"/>
      <c r="C138" s="188"/>
      <c r="D138" s="189" t="s">
        <v>234</v>
      </c>
      <c r="E138" s="190" t="s">
        <v>769</v>
      </c>
      <c r="F138" s="191" t="s">
        <v>863</v>
      </c>
      <c r="G138" s="188"/>
      <c r="H138" s="192">
        <v>1.32</v>
      </c>
      <c r="I138" s="193"/>
      <c r="J138" s="188"/>
      <c r="K138" s="188"/>
      <c r="L138" s="194"/>
      <c r="M138" s="195"/>
      <c r="N138" s="196"/>
      <c r="O138" s="196"/>
      <c r="P138" s="196"/>
      <c r="Q138" s="196"/>
      <c r="R138" s="196"/>
      <c r="S138" s="196"/>
      <c r="T138" s="197"/>
      <c r="AT138" s="198" t="s">
        <v>234</v>
      </c>
      <c r="AU138" s="198" t="s">
        <v>86</v>
      </c>
      <c r="AV138" s="13" t="s">
        <v>86</v>
      </c>
      <c r="AW138" s="13" t="s">
        <v>37</v>
      </c>
      <c r="AX138" s="13" t="s">
        <v>84</v>
      </c>
      <c r="AY138" s="198" t="s">
        <v>225</v>
      </c>
    </row>
    <row r="139" spans="1:65" s="2" customFormat="1" ht="33" customHeight="1">
      <c r="A139" s="35"/>
      <c r="B139" s="36"/>
      <c r="C139" s="174" t="s">
        <v>134</v>
      </c>
      <c r="D139" s="174" t="s">
        <v>227</v>
      </c>
      <c r="E139" s="175" t="s">
        <v>864</v>
      </c>
      <c r="F139" s="176" t="s">
        <v>865</v>
      </c>
      <c r="G139" s="177" t="s">
        <v>248</v>
      </c>
      <c r="H139" s="178">
        <v>18.84</v>
      </c>
      <c r="I139" s="179"/>
      <c r="J139" s="180">
        <f>ROUND(I139*H139,2)</f>
        <v>0</v>
      </c>
      <c r="K139" s="176" t="s">
        <v>231</v>
      </c>
      <c r="L139" s="40"/>
      <c r="M139" s="181" t="s">
        <v>19</v>
      </c>
      <c r="N139" s="182" t="s">
        <v>47</v>
      </c>
      <c r="O139" s="65"/>
      <c r="P139" s="183">
        <f>O139*H139</f>
        <v>0</v>
      </c>
      <c r="Q139" s="183">
        <v>2.45329</v>
      </c>
      <c r="R139" s="183">
        <f>Q139*H139</f>
        <v>46.219983599999999</v>
      </c>
      <c r="S139" s="183">
        <v>0</v>
      </c>
      <c r="T139" s="184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5" t="s">
        <v>232</v>
      </c>
      <c r="AT139" s="185" t="s">
        <v>227</v>
      </c>
      <c r="AU139" s="185" t="s">
        <v>86</v>
      </c>
      <c r="AY139" s="18" t="s">
        <v>225</v>
      </c>
      <c r="BE139" s="186">
        <f>IF(N139="základní",J139,0)</f>
        <v>0</v>
      </c>
      <c r="BF139" s="186">
        <f>IF(N139="snížená",J139,0)</f>
        <v>0</v>
      </c>
      <c r="BG139" s="186">
        <f>IF(N139="zákl. přenesená",J139,0)</f>
        <v>0</v>
      </c>
      <c r="BH139" s="186">
        <f>IF(N139="sníž. přenesená",J139,0)</f>
        <v>0</v>
      </c>
      <c r="BI139" s="186">
        <f>IF(N139="nulová",J139,0)</f>
        <v>0</v>
      </c>
      <c r="BJ139" s="18" t="s">
        <v>84</v>
      </c>
      <c r="BK139" s="186">
        <f>ROUND(I139*H139,2)</f>
        <v>0</v>
      </c>
      <c r="BL139" s="18" t="s">
        <v>232</v>
      </c>
      <c r="BM139" s="185" t="s">
        <v>866</v>
      </c>
    </row>
    <row r="140" spans="1:65" s="15" customFormat="1" ht="11.25">
      <c r="B140" s="224"/>
      <c r="C140" s="225"/>
      <c r="D140" s="189" t="s">
        <v>234</v>
      </c>
      <c r="E140" s="226" t="s">
        <v>19</v>
      </c>
      <c r="F140" s="227" t="s">
        <v>867</v>
      </c>
      <c r="G140" s="225"/>
      <c r="H140" s="226" t="s">
        <v>19</v>
      </c>
      <c r="I140" s="228"/>
      <c r="J140" s="225"/>
      <c r="K140" s="225"/>
      <c r="L140" s="229"/>
      <c r="M140" s="230"/>
      <c r="N140" s="231"/>
      <c r="O140" s="231"/>
      <c r="P140" s="231"/>
      <c r="Q140" s="231"/>
      <c r="R140" s="231"/>
      <c r="S140" s="231"/>
      <c r="T140" s="232"/>
      <c r="AT140" s="233" t="s">
        <v>234</v>
      </c>
      <c r="AU140" s="233" t="s">
        <v>86</v>
      </c>
      <c r="AV140" s="15" t="s">
        <v>84</v>
      </c>
      <c r="AW140" s="15" t="s">
        <v>37</v>
      </c>
      <c r="AX140" s="15" t="s">
        <v>76</v>
      </c>
      <c r="AY140" s="233" t="s">
        <v>225</v>
      </c>
    </row>
    <row r="141" spans="1:65" s="13" customFormat="1" ht="11.25">
      <c r="B141" s="187"/>
      <c r="C141" s="188"/>
      <c r="D141" s="189" t="s">
        <v>234</v>
      </c>
      <c r="E141" s="190" t="s">
        <v>19</v>
      </c>
      <c r="F141" s="191" t="s">
        <v>868</v>
      </c>
      <c r="G141" s="188"/>
      <c r="H141" s="192">
        <v>15.84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76</v>
      </c>
      <c r="AY141" s="198" t="s">
        <v>225</v>
      </c>
    </row>
    <row r="142" spans="1:65" s="13" customFormat="1" ht="11.25">
      <c r="B142" s="187"/>
      <c r="C142" s="188"/>
      <c r="D142" s="189" t="s">
        <v>234</v>
      </c>
      <c r="E142" s="190" t="s">
        <v>19</v>
      </c>
      <c r="F142" s="191" t="s">
        <v>869</v>
      </c>
      <c r="G142" s="188"/>
      <c r="H142" s="192">
        <v>3</v>
      </c>
      <c r="I142" s="193"/>
      <c r="J142" s="188"/>
      <c r="K142" s="188"/>
      <c r="L142" s="194"/>
      <c r="M142" s="195"/>
      <c r="N142" s="196"/>
      <c r="O142" s="196"/>
      <c r="P142" s="196"/>
      <c r="Q142" s="196"/>
      <c r="R142" s="196"/>
      <c r="S142" s="196"/>
      <c r="T142" s="197"/>
      <c r="AT142" s="198" t="s">
        <v>234</v>
      </c>
      <c r="AU142" s="198" t="s">
        <v>86</v>
      </c>
      <c r="AV142" s="13" t="s">
        <v>86</v>
      </c>
      <c r="AW142" s="13" t="s">
        <v>37</v>
      </c>
      <c r="AX142" s="13" t="s">
        <v>76</v>
      </c>
      <c r="AY142" s="198" t="s">
        <v>225</v>
      </c>
    </row>
    <row r="143" spans="1:65" s="14" customFormat="1" ht="11.25">
      <c r="B143" s="199"/>
      <c r="C143" s="200"/>
      <c r="D143" s="189" t="s">
        <v>234</v>
      </c>
      <c r="E143" s="201" t="s">
        <v>772</v>
      </c>
      <c r="F143" s="202" t="s">
        <v>245</v>
      </c>
      <c r="G143" s="200"/>
      <c r="H143" s="203">
        <v>18.84</v>
      </c>
      <c r="I143" s="204"/>
      <c r="J143" s="200"/>
      <c r="K143" s="200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234</v>
      </c>
      <c r="AU143" s="209" t="s">
        <v>86</v>
      </c>
      <c r="AV143" s="14" t="s">
        <v>232</v>
      </c>
      <c r="AW143" s="14" t="s">
        <v>37</v>
      </c>
      <c r="AX143" s="14" t="s">
        <v>84</v>
      </c>
      <c r="AY143" s="209" t="s">
        <v>225</v>
      </c>
    </row>
    <row r="144" spans="1:65" s="2" customFormat="1" ht="16.5" customHeight="1">
      <c r="A144" s="35"/>
      <c r="B144" s="36"/>
      <c r="C144" s="174" t="s">
        <v>137</v>
      </c>
      <c r="D144" s="174" t="s">
        <v>227</v>
      </c>
      <c r="E144" s="175" t="s">
        <v>328</v>
      </c>
      <c r="F144" s="176" t="s">
        <v>329</v>
      </c>
      <c r="G144" s="177" t="s">
        <v>230</v>
      </c>
      <c r="H144" s="178">
        <v>42.06</v>
      </c>
      <c r="I144" s="179"/>
      <c r="J144" s="180">
        <f>ROUND(I144*H144,2)</f>
        <v>0</v>
      </c>
      <c r="K144" s="176" t="s">
        <v>231</v>
      </c>
      <c r="L144" s="40"/>
      <c r="M144" s="181" t="s">
        <v>19</v>
      </c>
      <c r="N144" s="182" t="s">
        <v>47</v>
      </c>
      <c r="O144" s="65"/>
      <c r="P144" s="183">
        <f>O144*H144</f>
        <v>0</v>
      </c>
      <c r="Q144" s="183">
        <v>2.64E-3</v>
      </c>
      <c r="R144" s="183">
        <f>Q144*H144</f>
        <v>0.11103840000000001</v>
      </c>
      <c r="S144" s="183">
        <v>0</v>
      </c>
      <c r="T144" s="184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5" t="s">
        <v>232</v>
      </c>
      <c r="AT144" s="185" t="s">
        <v>227</v>
      </c>
      <c r="AU144" s="185" t="s">
        <v>86</v>
      </c>
      <c r="AY144" s="18" t="s">
        <v>225</v>
      </c>
      <c r="BE144" s="186">
        <f>IF(N144="základní",J144,0)</f>
        <v>0</v>
      </c>
      <c r="BF144" s="186">
        <f>IF(N144="snížená",J144,0)</f>
        <v>0</v>
      </c>
      <c r="BG144" s="186">
        <f>IF(N144="zákl. přenesená",J144,0)</f>
        <v>0</v>
      </c>
      <c r="BH144" s="186">
        <f>IF(N144="sníž. přenesená",J144,0)</f>
        <v>0</v>
      </c>
      <c r="BI144" s="186">
        <f>IF(N144="nulová",J144,0)</f>
        <v>0</v>
      </c>
      <c r="BJ144" s="18" t="s">
        <v>84</v>
      </c>
      <c r="BK144" s="186">
        <f>ROUND(I144*H144,2)</f>
        <v>0</v>
      </c>
      <c r="BL144" s="18" t="s">
        <v>232</v>
      </c>
      <c r="BM144" s="185" t="s">
        <v>870</v>
      </c>
    </row>
    <row r="145" spans="1:65" s="15" customFormat="1" ht="11.25">
      <c r="B145" s="224"/>
      <c r="C145" s="225"/>
      <c r="D145" s="189" t="s">
        <v>234</v>
      </c>
      <c r="E145" s="226" t="s">
        <v>19</v>
      </c>
      <c r="F145" s="227" t="s">
        <v>867</v>
      </c>
      <c r="G145" s="225"/>
      <c r="H145" s="226" t="s">
        <v>19</v>
      </c>
      <c r="I145" s="228"/>
      <c r="J145" s="225"/>
      <c r="K145" s="225"/>
      <c r="L145" s="229"/>
      <c r="M145" s="230"/>
      <c r="N145" s="231"/>
      <c r="O145" s="231"/>
      <c r="P145" s="231"/>
      <c r="Q145" s="231"/>
      <c r="R145" s="231"/>
      <c r="S145" s="231"/>
      <c r="T145" s="232"/>
      <c r="AT145" s="233" t="s">
        <v>234</v>
      </c>
      <c r="AU145" s="233" t="s">
        <v>86</v>
      </c>
      <c r="AV145" s="15" t="s">
        <v>84</v>
      </c>
      <c r="AW145" s="15" t="s">
        <v>37</v>
      </c>
      <c r="AX145" s="15" t="s">
        <v>76</v>
      </c>
      <c r="AY145" s="233" t="s">
        <v>225</v>
      </c>
    </row>
    <row r="146" spans="1:65" s="13" customFormat="1" ht="11.25">
      <c r="B146" s="187"/>
      <c r="C146" s="188"/>
      <c r="D146" s="189" t="s">
        <v>234</v>
      </c>
      <c r="E146" s="190" t="s">
        <v>19</v>
      </c>
      <c r="F146" s="191" t="s">
        <v>871</v>
      </c>
      <c r="G146" s="188"/>
      <c r="H146" s="192">
        <v>32.159999999999997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76</v>
      </c>
      <c r="AY146" s="198" t="s">
        <v>225</v>
      </c>
    </row>
    <row r="147" spans="1:65" s="13" customFormat="1" ht="11.25">
      <c r="B147" s="187"/>
      <c r="C147" s="188"/>
      <c r="D147" s="189" t="s">
        <v>234</v>
      </c>
      <c r="E147" s="190" t="s">
        <v>19</v>
      </c>
      <c r="F147" s="191" t="s">
        <v>872</v>
      </c>
      <c r="G147" s="188"/>
      <c r="H147" s="192">
        <v>9.9</v>
      </c>
      <c r="I147" s="193"/>
      <c r="J147" s="188"/>
      <c r="K147" s="188"/>
      <c r="L147" s="194"/>
      <c r="M147" s="195"/>
      <c r="N147" s="196"/>
      <c r="O147" s="196"/>
      <c r="P147" s="196"/>
      <c r="Q147" s="196"/>
      <c r="R147" s="196"/>
      <c r="S147" s="196"/>
      <c r="T147" s="197"/>
      <c r="AT147" s="198" t="s">
        <v>234</v>
      </c>
      <c r="AU147" s="198" t="s">
        <v>86</v>
      </c>
      <c r="AV147" s="13" t="s">
        <v>86</v>
      </c>
      <c r="AW147" s="13" t="s">
        <v>37</v>
      </c>
      <c r="AX147" s="13" t="s">
        <v>76</v>
      </c>
      <c r="AY147" s="198" t="s">
        <v>225</v>
      </c>
    </row>
    <row r="148" spans="1:65" s="14" customFormat="1" ht="11.25">
      <c r="B148" s="199"/>
      <c r="C148" s="200"/>
      <c r="D148" s="189" t="s">
        <v>234</v>
      </c>
      <c r="E148" s="201" t="s">
        <v>19</v>
      </c>
      <c r="F148" s="202" t="s">
        <v>245</v>
      </c>
      <c r="G148" s="200"/>
      <c r="H148" s="203">
        <v>42.06</v>
      </c>
      <c r="I148" s="204"/>
      <c r="J148" s="200"/>
      <c r="K148" s="200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234</v>
      </c>
      <c r="AU148" s="209" t="s">
        <v>86</v>
      </c>
      <c r="AV148" s="14" t="s">
        <v>232</v>
      </c>
      <c r="AW148" s="14" t="s">
        <v>37</v>
      </c>
      <c r="AX148" s="14" t="s">
        <v>84</v>
      </c>
      <c r="AY148" s="209" t="s">
        <v>225</v>
      </c>
    </row>
    <row r="149" spans="1:65" s="2" customFormat="1" ht="16.5" customHeight="1">
      <c r="A149" s="35"/>
      <c r="B149" s="36"/>
      <c r="C149" s="174" t="s">
        <v>140</v>
      </c>
      <c r="D149" s="174" t="s">
        <v>227</v>
      </c>
      <c r="E149" s="175" t="s">
        <v>355</v>
      </c>
      <c r="F149" s="176" t="s">
        <v>356</v>
      </c>
      <c r="G149" s="177" t="s">
        <v>230</v>
      </c>
      <c r="H149" s="178">
        <v>42.06</v>
      </c>
      <c r="I149" s="179"/>
      <c r="J149" s="180">
        <f>ROUND(I149*H149,2)</f>
        <v>0</v>
      </c>
      <c r="K149" s="176" t="s">
        <v>231</v>
      </c>
      <c r="L149" s="40"/>
      <c r="M149" s="181" t="s">
        <v>19</v>
      </c>
      <c r="N149" s="182" t="s">
        <v>47</v>
      </c>
      <c r="O149" s="65"/>
      <c r="P149" s="183">
        <f>O149*H149</f>
        <v>0</v>
      </c>
      <c r="Q149" s="183">
        <v>0</v>
      </c>
      <c r="R149" s="183">
        <f>Q149*H149</f>
        <v>0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232</v>
      </c>
      <c r="AT149" s="185" t="s">
        <v>227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873</v>
      </c>
    </row>
    <row r="150" spans="1:65" s="2" customFormat="1" ht="21.75" customHeight="1">
      <c r="A150" s="35"/>
      <c r="B150" s="36"/>
      <c r="C150" s="174" t="s">
        <v>7</v>
      </c>
      <c r="D150" s="174" t="s">
        <v>227</v>
      </c>
      <c r="E150" s="175" t="s">
        <v>874</v>
      </c>
      <c r="F150" s="176" t="s">
        <v>875</v>
      </c>
      <c r="G150" s="177" t="s">
        <v>361</v>
      </c>
      <c r="H150" s="178">
        <v>0.84799999999999998</v>
      </c>
      <c r="I150" s="179"/>
      <c r="J150" s="180">
        <f>ROUND(I150*H150,2)</f>
        <v>0</v>
      </c>
      <c r="K150" s="176" t="s">
        <v>231</v>
      </c>
      <c r="L150" s="40"/>
      <c r="M150" s="181" t="s">
        <v>19</v>
      </c>
      <c r="N150" s="182" t="s">
        <v>47</v>
      </c>
      <c r="O150" s="65"/>
      <c r="P150" s="183">
        <f>O150*H150</f>
        <v>0</v>
      </c>
      <c r="Q150" s="183">
        <v>1.0606199999999999</v>
      </c>
      <c r="R150" s="183">
        <f>Q150*H150</f>
        <v>0.89940575999999983</v>
      </c>
      <c r="S150" s="183">
        <v>0</v>
      </c>
      <c r="T150" s="184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5" t="s">
        <v>232</v>
      </c>
      <c r="AT150" s="185" t="s">
        <v>227</v>
      </c>
      <c r="AU150" s="185" t="s">
        <v>86</v>
      </c>
      <c r="AY150" s="18" t="s">
        <v>225</v>
      </c>
      <c r="BE150" s="186">
        <f>IF(N150="základní",J150,0)</f>
        <v>0</v>
      </c>
      <c r="BF150" s="186">
        <f>IF(N150="snížená",J150,0)</f>
        <v>0</v>
      </c>
      <c r="BG150" s="186">
        <f>IF(N150="zákl. přenesená",J150,0)</f>
        <v>0</v>
      </c>
      <c r="BH150" s="186">
        <f>IF(N150="sníž. přenesená",J150,0)</f>
        <v>0</v>
      </c>
      <c r="BI150" s="186">
        <f>IF(N150="nulová",J150,0)</f>
        <v>0</v>
      </c>
      <c r="BJ150" s="18" t="s">
        <v>84</v>
      </c>
      <c r="BK150" s="186">
        <f>ROUND(I150*H150,2)</f>
        <v>0</v>
      </c>
      <c r="BL150" s="18" t="s">
        <v>232</v>
      </c>
      <c r="BM150" s="185" t="s">
        <v>876</v>
      </c>
    </row>
    <row r="151" spans="1:65" s="13" customFormat="1" ht="11.25">
      <c r="B151" s="187"/>
      <c r="C151" s="188"/>
      <c r="D151" s="189" t="s">
        <v>234</v>
      </c>
      <c r="E151" s="190" t="s">
        <v>19</v>
      </c>
      <c r="F151" s="191" t="s">
        <v>877</v>
      </c>
      <c r="G151" s="188"/>
      <c r="H151" s="192">
        <v>0.84799999999999998</v>
      </c>
      <c r="I151" s="193"/>
      <c r="J151" s="188"/>
      <c r="K151" s="188"/>
      <c r="L151" s="194"/>
      <c r="M151" s="195"/>
      <c r="N151" s="196"/>
      <c r="O151" s="196"/>
      <c r="P151" s="196"/>
      <c r="Q151" s="196"/>
      <c r="R151" s="196"/>
      <c r="S151" s="196"/>
      <c r="T151" s="197"/>
      <c r="AT151" s="198" t="s">
        <v>234</v>
      </c>
      <c r="AU151" s="198" t="s">
        <v>86</v>
      </c>
      <c r="AV151" s="13" t="s">
        <v>86</v>
      </c>
      <c r="AW151" s="13" t="s">
        <v>37</v>
      </c>
      <c r="AX151" s="13" t="s">
        <v>84</v>
      </c>
      <c r="AY151" s="198" t="s">
        <v>225</v>
      </c>
    </row>
    <row r="152" spans="1:65" s="2" customFormat="1" ht="24">
      <c r="A152" s="35"/>
      <c r="B152" s="36"/>
      <c r="C152" s="174" t="s">
        <v>145</v>
      </c>
      <c r="D152" s="174" t="s">
        <v>227</v>
      </c>
      <c r="E152" s="175" t="s">
        <v>359</v>
      </c>
      <c r="F152" s="176" t="s">
        <v>360</v>
      </c>
      <c r="G152" s="177" t="s">
        <v>361</v>
      </c>
      <c r="H152" s="178">
        <v>0.754</v>
      </c>
      <c r="I152" s="179"/>
      <c r="J152" s="180">
        <f>ROUND(I152*H152,2)</f>
        <v>0</v>
      </c>
      <c r="K152" s="176" t="s">
        <v>231</v>
      </c>
      <c r="L152" s="40"/>
      <c r="M152" s="181" t="s">
        <v>19</v>
      </c>
      <c r="N152" s="182" t="s">
        <v>47</v>
      </c>
      <c r="O152" s="65"/>
      <c r="P152" s="183">
        <f>O152*H152</f>
        <v>0</v>
      </c>
      <c r="Q152" s="183">
        <v>1.06277</v>
      </c>
      <c r="R152" s="183">
        <f>Q152*H152</f>
        <v>0.80132857999999996</v>
      </c>
      <c r="S152" s="183">
        <v>0</v>
      </c>
      <c r="T152" s="184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5" t="s">
        <v>232</v>
      </c>
      <c r="AT152" s="185" t="s">
        <v>227</v>
      </c>
      <c r="AU152" s="185" t="s">
        <v>86</v>
      </c>
      <c r="AY152" s="18" t="s">
        <v>225</v>
      </c>
      <c r="BE152" s="186">
        <f>IF(N152="základní",J152,0)</f>
        <v>0</v>
      </c>
      <c r="BF152" s="186">
        <f>IF(N152="snížená",J152,0)</f>
        <v>0</v>
      </c>
      <c r="BG152" s="186">
        <f>IF(N152="zákl. přenesená",J152,0)</f>
        <v>0</v>
      </c>
      <c r="BH152" s="186">
        <f>IF(N152="sníž. přenesená",J152,0)</f>
        <v>0</v>
      </c>
      <c r="BI152" s="186">
        <f>IF(N152="nulová",J152,0)</f>
        <v>0</v>
      </c>
      <c r="BJ152" s="18" t="s">
        <v>84</v>
      </c>
      <c r="BK152" s="186">
        <f>ROUND(I152*H152,2)</f>
        <v>0</v>
      </c>
      <c r="BL152" s="18" t="s">
        <v>232</v>
      </c>
      <c r="BM152" s="185" t="s">
        <v>878</v>
      </c>
    </row>
    <row r="153" spans="1:65" s="13" customFormat="1" ht="11.25">
      <c r="B153" s="187"/>
      <c r="C153" s="188"/>
      <c r="D153" s="189" t="s">
        <v>234</v>
      </c>
      <c r="E153" s="190" t="s">
        <v>19</v>
      </c>
      <c r="F153" s="191" t="s">
        <v>879</v>
      </c>
      <c r="G153" s="188"/>
      <c r="H153" s="192">
        <v>0.754</v>
      </c>
      <c r="I153" s="193"/>
      <c r="J153" s="188"/>
      <c r="K153" s="188"/>
      <c r="L153" s="194"/>
      <c r="M153" s="195"/>
      <c r="N153" s="196"/>
      <c r="O153" s="196"/>
      <c r="P153" s="196"/>
      <c r="Q153" s="196"/>
      <c r="R153" s="196"/>
      <c r="S153" s="196"/>
      <c r="T153" s="197"/>
      <c r="AT153" s="198" t="s">
        <v>234</v>
      </c>
      <c r="AU153" s="198" t="s">
        <v>86</v>
      </c>
      <c r="AV153" s="13" t="s">
        <v>86</v>
      </c>
      <c r="AW153" s="13" t="s">
        <v>37</v>
      </c>
      <c r="AX153" s="13" t="s">
        <v>84</v>
      </c>
      <c r="AY153" s="198" t="s">
        <v>225</v>
      </c>
    </row>
    <row r="154" spans="1:65" s="12" customFormat="1" ht="22.9" customHeight="1">
      <c r="B154" s="158"/>
      <c r="C154" s="159"/>
      <c r="D154" s="160" t="s">
        <v>75</v>
      </c>
      <c r="E154" s="172" t="s">
        <v>327</v>
      </c>
      <c r="F154" s="172" t="s">
        <v>364</v>
      </c>
      <c r="G154" s="159"/>
      <c r="H154" s="159"/>
      <c r="I154" s="162"/>
      <c r="J154" s="173">
        <f>BK154</f>
        <v>0</v>
      </c>
      <c r="K154" s="159"/>
      <c r="L154" s="164"/>
      <c r="M154" s="165"/>
      <c r="N154" s="166"/>
      <c r="O154" s="166"/>
      <c r="P154" s="167">
        <f>SUM(P155:P170)</f>
        <v>0</v>
      </c>
      <c r="Q154" s="166"/>
      <c r="R154" s="167">
        <f>SUM(R155:R170)</f>
        <v>0</v>
      </c>
      <c r="S154" s="166"/>
      <c r="T154" s="168">
        <f>SUM(T155:T170)</f>
        <v>0</v>
      </c>
      <c r="AR154" s="169" t="s">
        <v>84</v>
      </c>
      <c r="AT154" s="170" t="s">
        <v>75</v>
      </c>
      <c r="AU154" s="170" t="s">
        <v>84</v>
      </c>
      <c r="AY154" s="169" t="s">
        <v>225</v>
      </c>
      <c r="BK154" s="171">
        <f>SUM(BK155:BK170)</f>
        <v>0</v>
      </c>
    </row>
    <row r="155" spans="1:65" s="2" customFormat="1" ht="24">
      <c r="A155" s="35"/>
      <c r="B155" s="36"/>
      <c r="C155" s="174" t="s">
        <v>148</v>
      </c>
      <c r="D155" s="174" t="s">
        <v>227</v>
      </c>
      <c r="E155" s="175" t="s">
        <v>880</v>
      </c>
      <c r="F155" s="176" t="s">
        <v>881</v>
      </c>
      <c r="G155" s="177" t="s">
        <v>230</v>
      </c>
      <c r="H155" s="178">
        <v>28.5</v>
      </c>
      <c r="I155" s="179"/>
      <c r="J155" s="180">
        <f>ROUND(I155*H155,2)</f>
        <v>0</v>
      </c>
      <c r="K155" s="176" t="s">
        <v>231</v>
      </c>
      <c r="L155" s="40"/>
      <c r="M155" s="181" t="s">
        <v>19</v>
      </c>
      <c r="N155" s="182" t="s">
        <v>47</v>
      </c>
      <c r="O155" s="65"/>
      <c r="P155" s="183">
        <f>O155*H155</f>
        <v>0</v>
      </c>
      <c r="Q155" s="183">
        <v>0</v>
      </c>
      <c r="R155" s="183">
        <f>Q155*H155</f>
        <v>0</v>
      </c>
      <c r="S155" s="183">
        <v>0</v>
      </c>
      <c r="T155" s="184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5" t="s">
        <v>232</v>
      </c>
      <c r="AT155" s="185" t="s">
        <v>227</v>
      </c>
      <c r="AU155" s="185" t="s">
        <v>86</v>
      </c>
      <c r="AY155" s="18" t="s">
        <v>225</v>
      </c>
      <c r="BE155" s="186">
        <f>IF(N155="základní",J155,0)</f>
        <v>0</v>
      </c>
      <c r="BF155" s="186">
        <f>IF(N155="snížená",J155,0)</f>
        <v>0</v>
      </c>
      <c r="BG155" s="186">
        <f>IF(N155="zákl. přenesená",J155,0)</f>
        <v>0</v>
      </c>
      <c r="BH155" s="186">
        <f>IF(N155="sníž. přenesená",J155,0)</f>
        <v>0</v>
      </c>
      <c r="BI155" s="186">
        <f>IF(N155="nulová",J155,0)</f>
        <v>0</v>
      </c>
      <c r="BJ155" s="18" t="s">
        <v>84</v>
      </c>
      <c r="BK155" s="186">
        <f>ROUND(I155*H155,2)</f>
        <v>0</v>
      </c>
      <c r="BL155" s="18" t="s">
        <v>232</v>
      </c>
      <c r="BM155" s="185" t="s">
        <v>882</v>
      </c>
    </row>
    <row r="156" spans="1:65" s="13" customFormat="1" ht="11.25">
      <c r="B156" s="187"/>
      <c r="C156" s="188"/>
      <c r="D156" s="189" t="s">
        <v>234</v>
      </c>
      <c r="E156" s="190" t="s">
        <v>19</v>
      </c>
      <c r="F156" s="191" t="s">
        <v>804</v>
      </c>
      <c r="G156" s="188"/>
      <c r="H156" s="192">
        <v>28.5</v>
      </c>
      <c r="I156" s="193"/>
      <c r="J156" s="188"/>
      <c r="K156" s="188"/>
      <c r="L156" s="194"/>
      <c r="M156" s="195"/>
      <c r="N156" s="196"/>
      <c r="O156" s="196"/>
      <c r="P156" s="196"/>
      <c r="Q156" s="196"/>
      <c r="R156" s="196"/>
      <c r="S156" s="196"/>
      <c r="T156" s="197"/>
      <c r="AT156" s="198" t="s">
        <v>234</v>
      </c>
      <c r="AU156" s="198" t="s">
        <v>86</v>
      </c>
      <c r="AV156" s="13" t="s">
        <v>86</v>
      </c>
      <c r="AW156" s="13" t="s">
        <v>37</v>
      </c>
      <c r="AX156" s="13" t="s">
        <v>84</v>
      </c>
      <c r="AY156" s="198" t="s">
        <v>225</v>
      </c>
    </row>
    <row r="157" spans="1:65" s="2" customFormat="1" ht="48">
      <c r="A157" s="35"/>
      <c r="B157" s="36"/>
      <c r="C157" s="174" t="s">
        <v>151</v>
      </c>
      <c r="D157" s="174" t="s">
        <v>227</v>
      </c>
      <c r="E157" s="175" t="s">
        <v>883</v>
      </c>
      <c r="F157" s="176" t="s">
        <v>884</v>
      </c>
      <c r="G157" s="177" t="s">
        <v>230</v>
      </c>
      <c r="H157" s="178">
        <v>28.5</v>
      </c>
      <c r="I157" s="179"/>
      <c r="J157" s="180">
        <f>ROUND(I157*H157,2)</f>
        <v>0</v>
      </c>
      <c r="K157" s="176" t="s">
        <v>231</v>
      </c>
      <c r="L157" s="40"/>
      <c r="M157" s="181" t="s">
        <v>19</v>
      </c>
      <c r="N157" s="182" t="s">
        <v>47</v>
      </c>
      <c r="O157" s="65"/>
      <c r="P157" s="183">
        <f>O157*H157</f>
        <v>0</v>
      </c>
      <c r="Q157" s="183">
        <v>0</v>
      </c>
      <c r="R157" s="183">
        <f>Q157*H157</f>
        <v>0</v>
      </c>
      <c r="S157" s="183">
        <v>0</v>
      </c>
      <c r="T157" s="184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5" t="s">
        <v>232</v>
      </c>
      <c r="AT157" s="185" t="s">
        <v>227</v>
      </c>
      <c r="AU157" s="185" t="s">
        <v>86</v>
      </c>
      <c r="AY157" s="18" t="s">
        <v>225</v>
      </c>
      <c r="BE157" s="186">
        <f>IF(N157="základní",J157,0)</f>
        <v>0</v>
      </c>
      <c r="BF157" s="186">
        <f>IF(N157="snížená",J157,0)</f>
        <v>0</v>
      </c>
      <c r="BG157" s="186">
        <f>IF(N157="zákl. přenesená",J157,0)</f>
        <v>0</v>
      </c>
      <c r="BH157" s="186">
        <f>IF(N157="sníž. přenesená",J157,0)</f>
        <v>0</v>
      </c>
      <c r="BI157" s="186">
        <f>IF(N157="nulová",J157,0)</f>
        <v>0</v>
      </c>
      <c r="BJ157" s="18" t="s">
        <v>84</v>
      </c>
      <c r="BK157" s="186">
        <f>ROUND(I157*H157,2)</f>
        <v>0</v>
      </c>
      <c r="BL157" s="18" t="s">
        <v>232</v>
      </c>
      <c r="BM157" s="185" t="s">
        <v>885</v>
      </c>
    </row>
    <row r="158" spans="1:65" s="13" customFormat="1" ht="11.25">
      <c r="B158" s="187"/>
      <c r="C158" s="188"/>
      <c r="D158" s="189" t="s">
        <v>234</v>
      </c>
      <c r="E158" s="190" t="s">
        <v>19</v>
      </c>
      <c r="F158" s="191" t="s">
        <v>804</v>
      </c>
      <c r="G158" s="188"/>
      <c r="H158" s="192">
        <v>28.5</v>
      </c>
      <c r="I158" s="193"/>
      <c r="J158" s="188"/>
      <c r="K158" s="188"/>
      <c r="L158" s="194"/>
      <c r="M158" s="195"/>
      <c r="N158" s="196"/>
      <c r="O158" s="196"/>
      <c r="P158" s="196"/>
      <c r="Q158" s="196"/>
      <c r="R158" s="196"/>
      <c r="S158" s="196"/>
      <c r="T158" s="197"/>
      <c r="AT158" s="198" t="s">
        <v>234</v>
      </c>
      <c r="AU158" s="198" t="s">
        <v>86</v>
      </c>
      <c r="AV158" s="13" t="s">
        <v>86</v>
      </c>
      <c r="AW158" s="13" t="s">
        <v>37</v>
      </c>
      <c r="AX158" s="13" t="s">
        <v>84</v>
      </c>
      <c r="AY158" s="198" t="s">
        <v>225</v>
      </c>
    </row>
    <row r="159" spans="1:65" s="2" customFormat="1" ht="36">
      <c r="A159" s="35"/>
      <c r="B159" s="36"/>
      <c r="C159" s="174" t="s">
        <v>154</v>
      </c>
      <c r="D159" s="174" t="s">
        <v>227</v>
      </c>
      <c r="E159" s="175" t="s">
        <v>886</v>
      </c>
      <c r="F159" s="176" t="s">
        <v>887</v>
      </c>
      <c r="G159" s="177" t="s">
        <v>230</v>
      </c>
      <c r="H159" s="178">
        <v>28.5</v>
      </c>
      <c r="I159" s="179"/>
      <c r="J159" s="180">
        <f>ROUND(I159*H159,2)</f>
        <v>0</v>
      </c>
      <c r="K159" s="176" t="s">
        <v>231</v>
      </c>
      <c r="L159" s="40"/>
      <c r="M159" s="181" t="s">
        <v>19</v>
      </c>
      <c r="N159" s="182" t="s">
        <v>47</v>
      </c>
      <c r="O159" s="65"/>
      <c r="P159" s="183">
        <f>O159*H159</f>
        <v>0</v>
      </c>
      <c r="Q159" s="183">
        <v>0</v>
      </c>
      <c r="R159" s="183">
        <f>Q159*H159</f>
        <v>0</v>
      </c>
      <c r="S159" s="183">
        <v>0</v>
      </c>
      <c r="T159" s="184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5" t="s">
        <v>232</v>
      </c>
      <c r="AT159" s="185" t="s">
        <v>227</v>
      </c>
      <c r="AU159" s="185" t="s">
        <v>86</v>
      </c>
      <c r="AY159" s="18" t="s">
        <v>225</v>
      </c>
      <c r="BE159" s="186">
        <f>IF(N159="základní",J159,0)</f>
        <v>0</v>
      </c>
      <c r="BF159" s="186">
        <f>IF(N159="snížená",J159,0)</f>
        <v>0</v>
      </c>
      <c r="BG159" s="186">
        <f>IF(N159="zákl. přenesená",J159,0)</f>
        <v>0</v>
      </c>
      <c r="BH159" s="186">
        <f>IF(N159="sníž. přenesená",J159,0)</f>
        <v>0</v>
      </c>
      <c r="BI159" s="186">
        <f>IF(N159="nulová",J159,0)</f>
        <v>0</v>
      </c>
      <c r="BJ159" s="18" t="s">
        <v>84</v>
      </c>
      <c r="BK159" s="186">
        <f>ROUND(I159*H159,2)</f>
        <v>0</v>
      </c>
      <c r="BL159" s="18" t="s">
        <v>232</v>
      </c>
      <c r="BM159" s="185" t="s">
        <v>888</v>
      </c>
    </row>
    <row r="160" spans="1:65" s="13" customFormat="1" ht="11.25">
      <c r="B160" s="187"/>
      <c r="C160" s="188"/>
      <c r="D160" s="189" t="s">
        <v>234</v>
      </c>
      <c r="E160" s="190" t="s">
        <v>19</v>
      </c>
      <c r="F160" s="191" t="s">
        <v>804</v>
      </c>
      <c r="G160" s="188"/>
      <c r="H160" s="192">
        <v>28.5</v>
      </c>
      <c r="I160" s="193"/>
      <c r="J160" s="188"/>
      <c r="K160" s="188"/>
      <c r="L160" s="194"/>
      <c r="M160" s="195"/>
      <c r="N160" s="196"/>
      <c r="O160" s="196"/>
      <c r="P160" s="196"/>
      <c r="Q160" s="196"/>
      <c r="R160" s="196"/>
      <c r="S160" s="196"/>
      <c r="T160" s="197"/>
      <c r="AT160" s="198" t="s">
        <v>234</v>
      </c>
      <c r="AU160" s="198" t="s">
        <v>86</v>
      </c>
      <c r="AV160" s="13" t="s">
        <v>86</v>
      </c>
      <c r="AW160" s="13" t="s">
        <v>37</v>
      </c>
      <c r="AX160" s="13" t="s">
        <v>84</v>
      </c>
      <c r="AY160" s="198" t="s">
        <v>225</v>
      </c>
    </row>
    <row r="161" spans="1:65" s="2" customFormat="1" ht="24">
      <c r="A161" s="35"/>
      <c r="B161" s="36"/>
      <c r="C161" s="174" t="s">
        <v>157</v>
      </c>
      <c r="D161" s="174" t="s">
        <v>227</v>
      </c>
      <c r="E161" s="175" t="s">
        <v>889</v>
      </c>
      <c r="F161" s="176" t="s">
        <v>890</v>
      </c>
      <c r="G161" s="177" t="s">
        <v>230</v>
      </c>
      <c r="H161" s="178">
        <v>28.5</v>
      </c>
      <c r="I161" s="179"/>
      <c r="J161" s="180">
        <f>ROUND(I161*H161,2)</f>
        <v>0</v>
      </c>
      <c r="K161" s="176" t="s">
        <v>231</v>
      </c>
      <c r="L161" s="40"/>
      <c r="M161" s="181" t="s">
        <v>19</v>
      </c>
      <c r="N161" s="182" t="s">
        <v>47</v>
      </c>
      <c r="O161" s="65"/>
      <c r="P161" s="183">
        <f>O161*H161</f>
        <v>0</v>
      </c>
      <c r="Q161" s="183">
        <v>0</v>
      </c>
      <c r="R161" s="183">
        <f>Q161*H161</f>
        <v>0</v>
      </c>
      <c r="S161" s="183">
        <v>0</v>
      </c>
      <c r="T161" s="184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5" t="s">
        <v>232</v>
      </c>
      <c r="AT161" s="185" t="s">
        <v>227</v>
      </c>
      <c r="AU161" s="185" t="s">
        <v>86</v>
      </c>
      <c r="AY161" s="18" t="s">
        <v>225</v>
      </c>
      <c r="BE161" s="186">
        <f>IF(N161="základní",J161,0)</f>
        <v>0</v>
      </c>
      <c r="BF161" s="186">
        <f>IF(N161="snížená",J161,0)</f>
        <v>0</v>
      </c>
      <c r="BG161" s="186">
        <f>IF(N161="zákl. přenesená",J161,0)</f>
        <v>0</v>
      </c>
      <c r="BH161" s="186">
        <f>IF(N161="sníž. přenesená",J161,0)</f>
        <v>0</v>
      </c>
      <c r="BI161" s="186">
        <f>IF(N161="nulová",J161,0)</f>
        <v>0</v>
      </c>
      <c r="BJ161" s="18" t="s">
        <v>84</v>
      </c>
      <c r="BK161" s="186">
        <f>ROUND(I161*H161,2)</f>
        <v>0</v>
      </c>
      <c r="BL161" s="18" t="s">
        <v>232</v>
      </c>
      <c r="BM161" s="185" t="s">
        <v>891</v>
      </c>
    </row>
    <row r="162" spans="1:65" s="13" customFormat="1" ht="11.25">
      <c r="B162" s="187"/>
      <c r="C162" s="188"/>
      <c r="D162" s="189" t="s">
        <v>234</v>
      </c>
      <c r="E162" s="190" t="s">
        <v>19</v>
      </c>
      <c r="F162" s="191" t="s">
        <v>804</v>
      </c>
      <c r="G162" s="188"/>
      <c r="H162" s="192">
        <v>28.5</v>
      </c>
      <c r="I162" s="193"/>
      <c r="J162" s="188"/>
      <c r="K162" s="188"/>
      <c r="L162" s="194"/>
      <c r="M162" s="195"/>
      <c r="N162" s="196"/>
      <c r="O162" s="196"/>
      <c r="P162" s="196"/>
      <c r="Q162" s="196"/>
      <c r="R162" s="196"/>
      <c r="S162" s="196"/>
      <c r="T162" s="197"/>
      <c r="AT162" s="198" t="s">
        <v>234</v>
      </c>
      <c r="AU162" s="198" t="s">
        <v>86</v>
      </c>
      <c r="AV162" s="13" t="s">
        <v>86</v>
      </c>
      <c r="AW162" s="13" t="s">
        <v>37</v>
      </c>
      <c r="AX162" s="13" t="s">
        <v>84</v>
      </c>
      <c r="AY162" s="198" t="s">
        <v>225</v>
      </c>
    </row>
    <row r="163" spans="1:65" s="2" customFormat="1" ht="24">
      <c r="A163" s="35"/>
      <c r="B163" s="36"/>
      <c r="C163" s="174" t="s">
        <v>160</v>
      </c>
      <c r="D163" s="174" t="s">
        <v>227</v>
      </c>
      <c r="E163" s="175" t="s">
        <v>892</v>
      </c>
      <c r="F163" s="176" t="s">
        <v>893</v>
      </c>
      <c r="G163" s="177" t="s">
        <v>230</v>
      </c>
      <c r="H163" s="178">
        <v>114</v>
      </c>
      <c r="I163" s="179"/>
      <c r="J163" s="180">
        <f>ROUND(I163*H163,2)</f>
        <v>0</v>
      </c>
      <c r="K163" s="176" t="s">
        <v>231</v>
      </c>
      <c r="L163" s="40"/>
      <c r="M163" s="181" t="s">
        <v>19</v>
      </c>
      <c r="N163" s="182" t="s">
        <v>47</v>
      </c>
      <c r="O163" s="65"/>
      <c r="P163" s="183">
        <f>O163*H163</f>
        <v>0</v>
      </c>
      <c r="Q163" s="183">
        <v>0</v>
      </c>
      <c r="R163" s="183">
        <f>Q163*H163</f>
        <v>0</v>
      </c>
      <c r="S163" s="183">
        <v>0</v>
      </c>
      <c r="T163" s="184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5" t="s">
        <v>232</v>
      </c>
      <c r="AT163" s="185" t="s">
        <v>227</v>
      </c>
      <c r="AU163" s="185" t="s">
        <v>86</v>
      </c>
      <c r="AY163" s="18" t="s">
        <v>225</v>
      </c>
      <c r="BE163" s="186">
        <f>IF(N163="základní",J163,0)</f>
        <v>0</v>
      </c>
      <c r="BF163" s="186">
        <f>IF(N163="snížená",J163,0)</f>
        <v>0</v>
      </c>
      <c r="BG163" s="186">
        <f>IF(N163="zákl. přenesená",J163,0)</f>
        <v>0</v>
      </c>
      <c r="BH163" s="186">
        <f>IF(N163="sníž. přenesená",J163,0)</f>
        <v>0</v>
      </c>
      <c r="BI163" s="186">
        <f>IF(N163="nulová",J163,0)</f>
        <v>0</v>
      </c>
      <c r="BJ163" s="18" t="s">
        <v>84</v>
      </c>
      <c r="BK163" s="186">
        <f>ROUND(I163*H163,2)</f>
        <v>0</v>
      </c>
      <c r="BL163" s="18" t="s">
        <v>232</v>
      </c>
      <c r="BM163" s="185" t="s">
        <v>894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804</v>
      </c>
      <c r="G164" s="188"/>
      <c r="H164" s="192">
        <v>28.5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76</v>
      </c>
      <c r="AY164" s="198" t="s">
        <v>225</v>
      </c>
    </row>
    <row r="165" spans="1:65" s="13" customFormat="1" ht="11.25">
      <c r="B165" s="187"/>
      <c r="C165" s="188"/>
      <c r="D165" s="189" t="s">
        <v>234</v>
      </c>
      <c r="E165" s="190" t="s">
        <v>19</v>
      </c>
      <c r="F165" s="191" t="s">
        <v>820</v>
      </c>
      <c r="G165" s="188"/>
      <c r="H165" s="192">
        <v>85.5</v>
      </c>
      <c r="I165" s="193"/>
      <c r="J165" s="188"/>
      <c r="K165" s="188"/>
      <c r="L165" s="194"/>
      <c r="M165" s="195"/>
      <c r="N165" s="196"/>
      <c r="O165" s="196"/>
      <c r="P165" s="196"/>
      <c r="Q165" s="196"/>
      <c r="R165" s="196"/>
      <c r="S165" s="196"/>
      <c r="T165" s="197"/>
      <c r="AT165" s="198" t="s">
        <v>234</v>
      </c>
      <c r="AU165" s="198" t="s">
        <v>86</v>
      </c>
      <c r="AV165" s="13" t="s">
        <v>86</v>
      </c>
      <c r="AW165" s="13" t="s">
        <v>37</v>
      </c>
      <c r="AX165" s="13" t="s">
        <v>76</v>
      </c>
      <c r="AY165" s="198" t="s">
        <v>225</v>
      </c>
    </row>
    <row r="166" spans="1:65" s="14" customFormat="1" ht="11.25">
      <c r="B166" s="199"/>
      <c r="C166" s="200"/>
      <c r="D166" s="189" t="s">
        <v>234</v>
      </c>
      <c r="E166" s="201" t="s">
        <v>19</v>
      </c>
      <c r="F166" s="202" t="s">
        <v>245</v>
      </c>
      <c r="G166" s="200"/>
      <c r="H166" s="203">
        <v>114</v>
      </c>
      <c r="I166" s="204"/>
      <c r="J166" s="200"/>
      <c r="K166" s="200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234</v>
      </c>
      <c r="AU166" s="209" t="s">
        <v>86</v>
      </c>
      <c r="AV166" s="14" t="s">
        <v>232</v>
      </c>
      <c r="AW166" s="14" t="s">
        <v>37</v>
      </c>
      <c r="AX166" s="14" t="s">
        <v>84</v>
      </c>
      <c r="AY166" s="209" t="s">
        <v>225</v>
      </c>
    </row>
    <row r="167" spans="1:65" s="2" customFormat="1" ht="44.25" customHeight="1">
      <c r="A167" s="35"/>
      <c r="B167" s="36"/>
      <c r="C167" s="174" t="s">
        <v>163</v>
      </c>
      <c r="D167" s="174" t="s">
        <v>227</v>
      </c>
      <c r="E167" s="175" t="s">
        <v>895</v>
      </c>
      <c r="F167" s="176" t="s">
        <v>896</v>
      </c>
      <c r="G167" s="177" t="s">
        <v>230</v>
      </c>
      <c r="H167" s="178">
        <v>85.5</v>
      </c>
      <c r="I167" s="179"/>
      <c r="J167" s="180">
        <f>ROUND(I167*H167,2)</f>
        <v>0</v>
      </c>
      <c r="K167" s="176" t="s">
        <v>231</v>
      </c>
      <c r="L167" s="40"/>
      <c r="M167" s="181" t="s">
        <v>19</v>
      </c>
      <c r="N167" s="182" t="s">
        <v>47</v>
      </c>
      <c r="O167" s="65"/>
      <c r="P167" s="183">
        <f>O167*H167</f>
        <v>0</v>
      </c>
      <c r="Q167" s="183">
        <v>0</v>
      </c>
      <c r="R167" s="183">
        <f>Q167*H167</f>
        <v>0</v>
      </c>
      <c r="S167" s="183">
        <v>0</v>
      </c>
      <c r="T167" s="184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5" t="s">
        <v>232</v>
      </c>
      <c r="AT167" s="185" t="s">
        <v>227</v>
      </c>
      <c r="AU167" s="185" t="s">
        <v>86</v>
      </c>
      <c r="AY167" s="18" t="s">
        <v>225</v>
      </c>
      <c r="BE167" s="186">
        <f>IF(N167="základní",J167,0)</f>
        <v>0</v>
      </c>
      <c r="BF167" s="186">
        <f>IF(N167="snížená",J167,0)</f>
        <v>0</v>
      </c>
      <c r="BG167" s="186">
        <f>IF(N167="zákl. přenesená",J167,0)</f>
        <v>0</v>
      </c>
      <c r="BH167" s="186">
        <f>IF(N167="sníž. přenesená",J167,0)</f>
        <v>0</v>
      </c>
      <c r="BI167" s="186">
        <f>IF(N167="nulová",J167,0)</f>
        <v>0</v>
      </c>
      <c r="BJ167" s="18" t="s">
        <v>84</v>
      </c>
      <c r="BK167" s="186">
        <f>ROUND(I167*H167,2)</f>
        <v>0</v>
      </c>
      <c r="BL167" s="18" t="s">
        <v>232</v>
      </c>
      <c r="BM167" s="185" t="s">
        <v>897</v>
      </c>
    </row>
    <row r="168" spans="1:65" s="13" customFormat="1" ht="11.25">
      <c r="B168" s="187"/>
      <c r="C168" s="188"/>
      <c r="D168" s="189" t="s">
        <v>234</v>
      </c>
      <c r="E168" s="190" t="s">
        <v>19</v>
      </c>
      <c r="F168" s="191" t="s">
        <v>820</v>
      </c>
      <c r="G168" s="188"/>
      <c r="H168" s="192">
        <v>85.5</v>
      </c>
      <c r="I168" s="193"/>
      <c r="J168" s="188"/>
      <c r="K168" s="188"/>
      <c r="L168" s="194"/>
      <c r="M168" s="195"/>
      <c r="N168" s="196"/>
      <c r="O168" s="196"/>
      <c r="P168" s="196"/>
      <c r="Q168" s="196"/>
      <c r="R168" s="196"/>
      <c r="S168" s="196"/>
      <c r="T168" s="197"/>
      <c r="AT168" s="198" t="s">
        <v>234</v>
      </c>
      <c r="AU168" s="198" t="s">
        <v>86</v>
      </c>
      <c r="AV168" s="13" t="s">
        <v>86</v>
      </c>
      <c r="AW168" s="13" t="s">
        <v>37</v>
      </c>
      <c r="AX168" s="13" t="s">
        <v>84</v>
      </c>
      <c r="AY168" s="198" t="s">
        <v>225</v>
      </c>
    </row>
    <row r="169" spans="1:65" s="2" customFormat="1" ht="44.25" customHeight="1">
      <c r="A169" s="35"/>
      <c r="B169" s="36"/>
      <c r="C169" s="174" t="s">
        <v>166</v>
      </c>
      <c r="D169" s="174" t="s">
        <v>227</v>
      </c>
      <c r="E169" s="175" t="s">
        <v>898</v>
      </c>
      <c r="F169" s="176" t="s">
        <v>899</v>
      </c>
      <c r="G169" s="177" t="s">
        <v>230</v>
      </c>
      <c r="H169" s="178">
        <v>28.5</v>
      </c>
      <c r="I169" s="179"/>
      <c r="J169" s="180">
        <f>ROUND(I169*H169,2)</f>
        <v>0</v>
      </c>
      <c r="K169" s="176" t="s">
        <v>231</v>
      </c>
      <c r="L169" s="40"/>
      <c r="M169" s="181" t="s">
        <v>19</v>
      </c>
      <c r="N169" s="182" t="s">
        <v>47</v>
      </c>
      <c r="O169" s="65"/>
      <c r="P169" s="183">
        <f>O169*H169</f>
        <v>0</v>
      </c>
      <c r="Q169" s="183">
        <v>0</v>
      </c>
      <c r="R169" s="183">
        <f>Q169*H169</f>
        <v>0</v>
      </c>
      <c r="S169" s="183">
        <v>0</v>
      </c>
      <c r="T169" s="184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5" t="s">
        <v>232</v>
      </c>
      <c r="AT169" s="185" t="s">
        <v>227</v>
      </c>
      <c r="AU169" s="185" t="s">
        <v>86</v>
      </c>
      <c r="AY169" s="18" t="s">
        <v>225</v>
      </c>
      <c r="BE169" s="186">
        <f>IF(N169="základní",J169,0)</f>
        <v>0</v>
      </c>
      <c r="BF169" s="186">
        <f>IF(N169="snížená",J169,0)</f>
        <v>0</v>
      </c>
      <c r="BG169" s="186">
        <f>IF(N169="zákl. přenesená",J169,0)</f>
        <v>0</v>
      </c>
      <c r="BH169" s="186">
        <f>IF(N169="sníž. přenesená",J169,0)</f>
        <v>0</v>
      </c>
      <c r="BI169" s="186">
        <f>IF(N169="nulová",J169,0)</f>
        <v>0</v>
      </c>
      <c r="BJ169" s="18" t="s">
        <v>84</v>
      </c>
      <c r="BK169" s="186">
        <f>ROUND(I169*H169,2)</f>
        <v>0</v>
      </c>
      <c r="BL169" s="18" t="s">
        <v>232</v>
      </c>
      <c r="BM169" s="185" t="s">
        <v>900</v>
      </c>
    </row>
    <row r="170" spans="1:65" s="13" customFormat="1" ht="11.25">
      <c r="B170" s="187"/>
      <c r="C170" s="188"/>
      <c r="D170" s="189" t="s">
        <v>234</v>
      </c>
      <c r="E170" s="190" t="s">
        <v>19</v>
      </c>
      <c r="F170" s="191" t="s">
        <v>804</v>
      </c>
      <c r="G170" s="188"/>
      <c r="H170" s="192">
        <v>28.5</v>
      </c>
      <c r="I170" s="193"/>
      <c r="J170" s="188"/>
      <c r="K170" s="188"/>
      <c r="L170" s="194"/>
      <c r="M170" s="195"/>
      <c r="N170" s="196"/>
      <c r="O170" s="196"/>
      <c r="P170" s="196"/>
      <c r="Q170" s="196"/>
      <c r="R170" s="196"/>
      <c r="S170" s="196"/>
      <c r="T170" s="197"/>
      <c r="AT170" s="198" t="s">
        <v>234</v>
      </c>
      <c r="AU170" s="198" t="s">
        <v>86</v>
      </c>
      <c r="AV170" s="13" t="s">
        <v>86</v>
      </c>
      <c r="AW170" s="13" t="s">
        <v>37</v>
      </c>
      <c r="AX170" s="13" t="s">
        <v>84</v>
      </c>
      <c r="AY170" s="198" t="s">
        <v>225</v>
      </c>
    </row>
    <row r="171" spans="1:65" s="12" customFormat="1" ht="22.9" customHeight="1">
      <c r="B171" s="158"/>
      <c r="C171" s="159"/>
      <c r="D171" s="160" t="s">
        <v>75</v>
      </c>
      <c r="E171" s="172" t="s">
        <v>369</v>
      </c>
      <c r="F171" s="172" t="s">
        <v>377</v>
      </c>
      <c r="G171" s="159"/>
      <c r="H171" s="159"/>
      <c r="I171" s="162"/>
      <c r="J171" s="173">
        <f>BK171</f>
        <v>0</v>
      </c>
      <c r="K171" s="159"/>
      <c r="L171" s="164"/>
      <c r="M171" s="165"/>
      <c r="N171" s="166"/>
      <c r="O171" s="166"/>
      <c r="P171" s="167">
        <f>SUM(P172:P209)</f>
        <v>0</v>
      </c>
      <c r="Q171" s="166"/>
      <c r="R171" s="167">
        <f>SUM(R172:R209)</f>
        <v>28.806848500000001</v>
      </c>
      <c r="S171" s="166"/>
      <c r="T171" s="168">
        <f>SUM(T172:T209)</f>
        <v>4.6179999999999994</v>
      </c>
      <c r="AR171" s="169" t="s">
        <v>84</v>
      </c>
      <c r="AT171" s="170" t="s">
        <v>75</v>
      </c>
      <c r="AU171" s="170" t="s">
        <v>84</v>
      </c>
      <c r="AY171" s="169" t="s">
        <v>225</v>
      </c>
      <c r="BK171" s="171">
        <f>SUM(BK172:BK209)</f>
        <v>0</v>
      </c>
    </row>
    <row r="172" spans="1:65" s="2" customFormat="1" ht="44.25" customHeight="1">
      <c r="A172" s="35"/>
      <c r="B172" s="36"/>
      <c r="C172" s="174" t="s">
        <v>169</v>
      </c>
      <c r="D172" s="174" t="s">
        <v>227</v>
      </c>
      <c r="E172" s="175" t="s">
        <v>901</v>
      </c>
      <c r="F172" s="176" t="s">
        <v>902</v>
      </c>
      <c r="G172" s="177" t="s">
        <v>380</v>
      </c>
      <c r="H172" s="178">
        <v>1</v>
      </c>
      <c r="I172" s="179"/>
      <c r="J172" s="180">
        <f>ROUND(I172*H172,2)</f>
        <v>0</v>
      </c>
      <c r="K172" s="176" t="s">
        <v>19</v>
      </c>
      <c r="L172" s="40"/>
      <c r="M172" s="181" t="s">
        <v>19</v>
      </c>
      <c r="N172" s="182" t="s">
        <v>47</v>
      </c>
      <c r="O172" s="65"/>
      <c r="P172" s="183">
        <f>O172*H172</f>
        <v>0</v>
      </c>
      <c r="Q172" s="183">
        <v>6.7</v>
      </c>
      <c r="R172" s="183">
        <f>Q172*H172</f>
        <v>6.7</v>
      </c>
      <c r="S172" s="183">
        <v>0</v>
      </c>
      <c r="T172" s="184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5" t="s">
        <v>232</v>
      </c>
      <c r="AT172" s="185" t="s">
        <v>227</v>
      </c>
      <c r="AU172" s="185" t="s">
        <v>86</v>
      </c>
      <c r="AY172" s="18" t="s">
        <v>225</v>
      </c>
      <c r="BE172" s="186">
        <f>IF(N172="základní",J172,0)</f>
        <v>0</v>
      </c>
      <c r="BF172" s="186">
        <f>IF(N172="snížená",J172,0)</f>
        <v>0</v>
      </c>
      <c r="BG172" s="186">
        <f>IF(N172="zákl. přenesená",J172,0)</f>
        <v>0</v>
      </c>
      <c r="BH172" s="186">
        <f>IF(N172="sníž. přenesená",J172,0)</f>
        <v>0</v>
      </c>
      <c r="BI172" s="186">
        <f>IF(N172="nulová",J172,0)</f>
        <v>0</v>
      </c>
      <c r="BJ172" s="18" t="s">
        <v>84</v>
      </c>
      <c r="BK172" s="186">
        <f>ROUND(I172*H172,2)</f>
        <v>0</v>
      </c>
      <c r="BL172" s="18" t="s">
        <v>232</v>
      </c>
      <c r="BM172" s="185" t="s">
        <v>903</v>
      </c>
    </row>
    <row r="173" spans="1:65" s="2" customFormat="1" ht="126.75">
      <c r="A173" s="35"/>
      <c r="B173" s="36"/>
      <c r="C173" s="37"/>
      <c r="D173" s="189" t="s">
        <v>414</v>
      </c>
      <c r="E173" s="37"/>
      <c r="F173" s="220" t="s">
        <v>904</v>
      </c>
      <c r="G173" s="37"/>
      <c r="H173" s="37"/>
      <c r="I173" s="221"/>
      <c r="J173" s="37"/>
      <c r="K173" s="37"/>
      <c r="L173" s="40"/>
      <c r="M173" s="222"/>
      <c r="N173" s="223"/>
      <c r="O173" s="65"/>
      <c r="P173" s="65"/>
      <c r="Q173" s="65"/>
      <c r="R173" s="65"/>
      <c r="S173" s="65"/>
      <c r="T173" s="66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T173" s="18" t="s">
        <v>414</v>
      </c>
      <c r="AU173" s="18" t="s">
        <v>86</v>
      </c>
    </row>
    <row r="174" spans="1:65" s="2" customFormat="1" ht="36">
      <c r="A174" s="35"/>
      <c r="B174" s="36"/>
      <c r="C174" s="174" t="s">
        <v>172</v>
      </c>
      <c r="D174" s="174" t="s">
        <v>227</v>
      </c>
      <c r="E174" s="175" t="s">
        <v>905</v>
      </c>
      <c r="F174" s="176" t="s">
        <v>906</v>
      </c>
      <c r="G174" s="177" t="s">
        <v>380</v>
      </c>
      <c r="H174" s="178">
        <v>1</v>
      </c>
      <c r="I174" s="179"/>
      <c r="J174" s="180">
        <f>ROUND(I174*H174,2)</f>
        <v>0</v>
      </c>
      <c r="K174" s="176" t="s">
        <v>19</v>
      </c>
      <c r="L174" s="40"/>
      <c r="M174" s="181" t="s">
        <v>19</v>
      </c>
      <c r="N174" s="182" t="s">
        <v>47</v>
      </c>
      <c r="O174" s="65"/>
      <c r="P174" s="183">
        <f>O174*H174</f>
        <v>0</v>
      </c>
      <c r="Q174" s="183">
        <v>0</v>
      </c>
      <c r="R174" s="183">
        <f>Q174*H174</f>
        <v>0</v>
      </c>
      <c r="S174" s="183">
        <v>3.75</v>
      </c>
      <c r="T174" s="184">
        <f>S174*H174</f>
        <v>3.75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5" t="s">
        <v>232</v>
      </c>
      <c r="AT174" s="185" t="s">
        <v>227</v>
      </c>
      <c r="AU174" s="185" t="s">
        <v>86</v>
      </c>
      <c r="AY174" s="18" t="s">
        <v>225</v>
      </c>
      <c r="BE174" s="186">
        <f>IF(N174="základní",J174,0)</f>
        <v>0</v>
      </c>
      <c r="BF174" s="186">
        <f>IF(N174="snížená",J174,0)</f>
        <v>0</v>
      </c>
      <c r="BG174" s="186">
        <f>IF(N174="zákl. přenesená",J174,0)</f>
        <v>0</v>
      </c>
      <c r="BH174" s="186">
        <f>IF(N174="sníž. přenesená",J174,0)</f>
        <v>0</v>
      </c>
      <c r="BI174" s="186">
        <f>IF(N174="nulová",J174,0)</f>
        <v>0</v>
      </c>
      <c r="BJ174" s="18" t="s">
        <v>84</v>
      </c>
      <c r="BK174" s="186">
        <f>ROUND(I174*H174,2)</f>
        <v>0</v>
      </c>
      <c r="BL174" s="18" t="s">
        <v>232</v>
      </c>
      <c r="BM174" s="185" t="s">
        <v>907</v>
      </c>
    </row>
    <row r="175" spans="1:65" s="2" customFormat="1" ht="126.75">
      <c r="A175" s="35"/>
      <c r="B175" s="36"/>
      <c r="C175" s="37"/>
      <c r="D175" s="189" t="s">
        <v>414</v>
      </c>
      <c r="E175" s="37"/>
      <c r="F175" s="220" t="s">
        <v>904</v>
      </c>
      <c r="G175" s="37"/>
      <c r="H175" s="37"/>
      <c r="I175" s="221"/>
      <c r="J175" s="37"/>
      <c r="K175" s="37"/>
      <c r="L175" s="40"/>
      <c r="M175" s="222"/>
      <c r="N175" s="223"/>
      <c r="O175" s="65"/>
      <c r="P175" s="65"/>
      <c r="Q175" s="65"/>
      <c r="R175" s="65"/>
      <c r="S175" s="65"/>
      <c r="T175" s="66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T175" s="18" t="s">
        <v>414</v>
      </c>
      <c r="AU175" s="18" t="s">
        <v>86</v>
      </c>
    </row>
    <row r="176" spans="1:65" s="2" customFormat="1" ht="36">
      <c r="A176" s="35"/>
      <c r="B176" s="36"/>
      <c r="C176" s="174" t="s">
        <v>175</v>
      </c>
      <c r="D176" s="174" t="s">
        <v>227</v>
      </c>
      <c r="E176" s="175" t="s">
        <v>908</v>
      </c>
      <c r="F176" s="176" t="s">
        <v>909</v>
      </c>
      <c r="G176" s="177" t="s">
        <v>559</v>
      </c>
      <c r="H176" s="178">
        <v>72</v>
      </c>
      <c r="I176" s="179"/>
      <c r="J176" s="180">
        <f>ROUND(I176*H176,2)</f>
        <v>0</v>
      </c>
      <c r="K176" s="176" t="s">
        <v>231</v>
      </c>
      <c r="L176" s="40"/>
      <c r="M176" s="181" t="s">
        <v>19</v>
      </c>
      <c r="N176" s="182" t="s">
        <v>47</v>
      </c>
      <c r="O176" s="65"/>
      <c r="P176" s="183">
        <f>O176*H176</f>
        <v>0</v>
      </c>
      <c r="Q176" s="183">
        <v>3.0599999999999999E-2</v>
      </c>
      <c r="R176" s="183">
        <f>Q176*H176</f>
        <v>2.2031999999999998</v>
      </c>
      <c r="S176" s="183">
        <v>0</v>
      </c>
      <c r="T176" s="184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5" t="s">
        <v>232</v>
      </c>
      <c r="AT176" s="185" t="s">
        <v>227</v>
      </c>
      <c r="AU176" s="185" t="s">
        <v>86</v>
      </c>
      <c r="AY176" s="18" t="s">
        <v>225</v>
      </c>
      <c r="BE176" s="186">
        <f>IF(N176="základní",J176,0)</f>
        <v>0</v>
      </c>
      <c r="BF176" s="186">
        <f>IF(N176="snížená",J176,0)</f>
        <v>0</v>
      </c>
      <c r="BG176" s="186">
        <f>IF(N176="zákl. přenesená",J176,0)</f>
        <v>0</v>
      </c>
      <c r="BH176" s="186">
        <f>IF(N176="sníž. přenesená",J176,0)</f>
        <v>0</v>
      </c>
      <c r="BI176" s="186">
        <f>IF(N176="nulová",J176,0)</f>
        <v>0</v>
      </c>
      <c r="BJ176" s="18" t="s">
        <v>84</v>
      </c>
      <c r="BK176" s="186">
        <f>ROUND(I176*H176,2)</f>
        <v>0</v>
      </c>
      <c r="BL176" s="18" t="s">
        <v>232</v>
      </c>
      <c r="BM176" s="185" t="s">
        <v>910</v>
      </c>
    </row>
    <row r="177" spans="1:65" s="2" customFormat="1" ht="19.5">
      <c r="A177" s="35"/>
      <c r="B177" s="36"/>
      <c r="C177" s="37"/>
      <c r="D177" s="189" t="s">
        <v>414</v>
      </c>
      <c r="E177" s="37"/>
      <c r="F177" s="220" t="s">
        <v>911</v>
      </c>
      <c r="G177" s="37"/>
      <c r="H177" s="37"/>
      <c r="I177" s="221"/>
      <c r="J177" s="37"/>
      <c r="K177" s="37"/>
      <c r="L177" s="40"/>
      <c r="M177" s="222"/>
      <c r="N177" s="223"/>
      <c r="O177" s="65"/>
      <c r="P177" s="65"/>
      <c r="Q177" s="65"/>
      <c r="R177" s="65"/>
      <c r="S177" s="65"/>
      <c r="T177" s="66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T177" s="18" t="s">
        <v>414</v>
      </c>
      <c r="AU177" s="18" t="s">
        <v>86</v>
      </c>
    </row>
    <row r="178" spans="1:65" s="13" customFormat="1" ht="11.25">
      <c r="B178" s="187"/>
      <c r="C178" s="188"/>
      <c r="D178" s="189" t="s">
        <v>234</v>
      </c>
      <c r="E178" s="190" t="s">
        <v>19</v>
      </c>
      <c r="F178" s="191" t="s">
        <v>912</v>
      </c>
      <c r="G178" s="188"/>
      <c r="H178" s="192">
        <v>72</v>
      </c>
      <c r="I178" s="193"/>
      <c r="J178" s="188"/>
      <c r="K178" s="188"/>
      <c r="L178" s="194"/>
      <c r="M178" s="195"/>
      <c r="N178" s="196"/>
      <c r="O178" s="196"/>
      <c r="P178" s="196"/>
      <c r="Q178" s="196"/>
      <c r="R178" s="196"/>
      <c r="S178" s="196"/>
      <c r="T178" s="197"/>
      <c r="AT178" s="198" t="s">
        <v>234</v>
      </c>
      <c r="AU178" s="198" t="s">
        <v>86</v>
      </c>
      <c r="AV178" s="13" t="s">
        <v>86</v>
      </c>
      <c r="AW178" s="13" t="s">
        <v>37</v>
      </c>
      <c r="AX178" s="13" t="s">
        <v>84</v>
      </c>
      <c r="AY178" s="198" t="s">
        <v>225</v>
      </c>
    </row>
    <row r="179" spans="1:65" s="2" customFormat="1" ht="24">
      <c r="A179" s="35"/>
      <c r="B179" s="36"/>
      <c r="C179" s="174" t="s">
        <v>178</v>
      </c>
      <c r="D179" s="174" t="s">
        <v>227</v>
      </c>
      <c r="E179" s="175" t="s">
        <v>913</v>
      </c>
      <c r="F179" s="176" t="s">
        <v>914</v>
      </c>
      <c r="G179" s="177" t="s">
        <v>380</v>
      </c>
      <c r="H179" s="178">
        <v>1</v>
      </c>
      <c r="I179" s="179"/>
      <c r="J179" s="180">
        <f>ROUND(I179*H179,2)</f>
        <v>0</v>
      </c>
      <c r="K179" s="176" t="s">
        <v>231</v>
      </c>
      <c r="L179" s="40"/>
      <c r="M179" s="181" t="s">
        <v>19</v>
      </c>
      <c r="N179" s="182" t="s">
        <v>47</v>
      </c>
      <c r="O179" s="65"/>
      <c r="P179" s="183">
        <f>O179*H179</f>
        <v>0</v>
      </c>
      <c r="Q179" s="183">
        <v>2.0000000000000002E-5</v>
      </c>
      <c r="R179" s="183">
        <f>Q179*H179</f>
        <v>2.0000000000000002E-5</v>
      </c>
      <c r="S179" s="183">
        <v>0</v>
      </c>
      <c r="T179" s="184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5" t="s">
        <v>232</v>
      </c>
      <c r="AT179" s="185" t="s">
        <v>227</v>
      </c>
      <c r="AU179" s="185" t="s">
        <v>86</v>
      </c>
      <c r="AY179" s="18" t="s">
        <v>225</v>
      </c>
      <c r="BE179" s="186">
        <f>IF(N179="základní",J179,0)</f>
        <v>0</v>
      </c>
      <c r="BF179" s="186">
        <f>IF(N179="snížená",J179,0)</f>
        <v>0</v>
      </c>
      <c r="BG179" s="186">
        <f>IF(N179="zákl. přenesená",J179,0)</f>
        <v>0</v>
      </c>
      <c r="BH179" s="186">
        <f>IF(N179="sníž. přenesená",J179,0)</f>
        <v>0</v>
      </c>
      <c r="BI179" s="186">
        <f>IF(N179="nulová",J179,0)</f>
        <v>0</v>
      </c>
      <c r="BJ179" s="18" t="s">
        <v>84</v>
      </c>
      <c r="BK179" s="186">
        <f>ROUND(I179*H179,2)</f>
        <v>0</v>
      </c>
      <c r="BL179" s="18" t="s">
        <v>232</v>
      </c>
      <c r="BM179" s="185" t="s">
        <v>915</v>
      </c>
    </row>
    <row r="180" spans="1:65" s="2" customFormat="1" ht="16.5" customHeight="1">
      <c r="A180" s="35"/>
      <c r="B180" s="36"/>
      <c r="C180" s="210" t="s">
        <v>181</v>
      </c>
      <c r="D180" s="210" t="s">
        <v>410</v>
      </c>
      <c r="E180" s="211" t="s">
        <v>494</v>
      </c>
      <c r="F180" s="212" t="s">
        <v>916</v>
      </c>
      <c r="G180" s="213" t="s">
        <v>380</v>
      </c>
      <c r="H180" s="214">
        <v>1</v>
      </c>
      <c r="I180" s="215"/>
      <c r="J180" s="216">
        <f>ROUND(I180*H180,2)</f>
        <v>0</v>
      </c>
      <c r="K180" s="212" t="s">
        <v>19</v>
      </c>
      <c r="L180" s="217"/>
      <c r="M180" s="218" t="s">
        <v>19</v>
      </c>
      <c r="N180" s="219" t="s">
        <v>47</v>
      </c>
      <c r="O180" s="65"/>
      <c r="P180" s="183">
        <f>O180*H180</f>
        <v>0</v>
      </c>
      <c r="Q180" s="183">
        <v>1.55E-2</v>
      </c>
      <c r="R180" s="183">
        <f>Q180*H180</f>
        <v>1.55E-2</v>
      </c>
      <c r="S180" s="183">
        <v>0</v>
      </c>
      <c r="T180" s="184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5" t="s">
        <v>365</v>
      </c>
      <c r="AT180" s="185" t="s">
        <v>410</v>
      </c>
      <c r="AU180" s="185" t="s">
        <v>86</v>
      </c>
      <c r="AY180" s="18" t="s">
        <v>225</v>
      </c>
      <c r="BE180" s="186">
        <f>IF(N180="základní",J180,0)</f>
        <v>0</v>
      </c>
      <c r="BF180" s="186">
        <f>IF(N180="snížená",J180,0)</f>
        <v>0</v>
      </c>
      <c r="BG180" s="186">
        <f>IF(N180="zákl. přenesená",J180,0)</f>
        <v>0</v>
      </c>
      <c r="BH180" s="186">
        <f>IF(N180="sníž. přenesená",J180,0)</f>
        <v>0</v>
      </c>
      <c r="BI180" s="186">
        <f>IF(N180="nulová",J180,0)</f>
        <v>0</v>
      </c>
      <c r="BJ180" s="18" t="s">
        <v>84</v>
      </c>
      <c r="BK180" s="186">
        <f>ROUND(I180*H180,2)</f>
        <v>0</v>
      </c>
      <c r="BL180" s="18" t="s">
        <v>232</v>
      </c>
      <c r="BM180" s="185" t="s">
        <v>917</v>
      </c>
    </row>
    <row r="181" spans="1:65" s="2" customFormat="1" ht="24">
      <c r="A181" s="35"/>
      <c r="B181" s="36"/>
      <c r="C181" s="174" t="s">
        <v>184</v>
      </c>
      <c r="D181" s="174" t="s">
        <v>227</v>
      </c>
      <c r="E181" s="175" t="s">
        <v>661</v>
      </c>
      <c r="F181" s="176" t="s">
        <v>662</v>
      </c>
      <c r="G181" s="177" t="s">
        <v>380</v>
      </c>
      <c r="H181" s="178">
        <v>5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3.75475</v>
      </c>
      <c r="R181" s="183">
        <f>Q181*H181</f>
        <v>18.77375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663</v>
      </c>
    </row>
    <row r="182" spans="1:65" s="2" customFormat="1" ht="16.5" customHeight="1">
      <c r="A182" s="35"/>
      <c r="B182" s="36"/>
      <c r="C182" s="210" t="s">
        <v>187</v>
      </c>
      <c r="D182" s="210" t="s">
        <v>410</v>
      </c>
      <c r="E182" s="211" t="s">
        <v>471</v>
      </c>
      <c r="F182" s="212" t="s">
        <v>472</v>
      </c>
      <c r="G182" s="213" t="s">
        <v>230</v>
      </c>
      <c r="H182" s="214">
        <v>44.192999999999998</v>
      </c>
      <c r="I182" s="215"/>
      <c r="J182" s="216">
        <f>ROUND(I182*H182,2)</f>
        <v>0</v>
      </c>
      <c r="K182" s="212" t="s">
        <v>19</v>
      </c>
      <c r="L182" s="217"/>
      <c r="M182" s="218" t="s">
        <v>19</v>
      </c>
      <c r="N182" s="219" t="s">
        <v>47</v>
      </c>
      <c r="O182" s="65"/>
      <c r="P182" s="183">
        <f>O182*H182</f>
        <v>0</v>
      </c>
      <c r="Q182" s="183">
        <v>2.4500000000000001E-2</v>
      </c>
      <c r="R182" s="183">
        <f>Q182*H182</f>
        <v>1.0827285</v>
      </c>
      <c r="S182" s="183">
        <v>0</v>
      </c>
      <c r="T182" s="184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5" t="s">
        <v>365</v>
      </c>
      <c r="AT182" s="185" t="s">
        <v>410</v>
      </c>
      <c r="AU182" s="185" t="s">
        <v>86</v>
      </c>
      <c r="AY182" s="18" t="s">
        <v>225</v>
      </c>
      <c r="BE182" s="186">
        <f>IF(N182="základní",J182,0)</f>
        <v>0</v>
      </c>
      <c r="BF182" s="186">
        <f>IF(N182="snížená",J182,0)</f>
        <v>0</v>
      </c>
      <c r="BG182" s="186">
        <f>IF(N182="zákl. přenesená",J182,0)</f>
        <v>0</v>
      </c>
      <c r="BH182" s="186">
        <f>IF(N182="sníž. přenesená",J182,0)</f>
        <v>0</v>
      </c>
      <c r="BI182" s="186">
        <f>IF(N182="nulová",J182,0)</f>
        <v>0</v>
      </c>
      <c r="BJ182" s="18" t="s">
        <v>84</v>
      </c>
      <c r="BK182" s="186">
        <f>ROUND(I182*H182,2)</f>
        <v>0</v>
      </c>
      <c r="BL182" s="18" t="s">
        <v>232</v>
      </c>
      <c r="BM182" s="185" t="s">
        <v>664</v>
      </c>
    </row>
    <row r="183" spans="1:65" s="13" customFormat="1" ht="11.25">
      <c r="B183" s="187"/>
      <c r="C183" s="188"/>
      <c r="D183" s="189" t="s">
        <v>234</v>
      </c>
      <c r="E183" s="190" t="s">
        <v>654</v>
      </c>
      <c r="F183" s="191" t="s">
        <v>918</v>
      </c>
      <c r="G183" s="188"/>
      <c r="H183" s="192">
        <v>44.192999999999998</v>
      </c>
      <c r="I183" s="193"/>
      <c r="J183" s="188"/>
      <c r="K183" s="188"/>
      <c r="L183" s="194"/>
      <c r="M183" s="195"/>
      <c r="N183" s="196"/>
      <c r="O183" s="196"/>
      <c r="P183" s="196"/>
      <c r="Q183" s="196"/>
      <c r="R183" s="196"/>
      <c r="S183" s="196"/>
      <c r="T183" s="197"/>
      <c r="AT183" s="198" t="s">
        <v>234</v>
      </c>
      <c r="AU183" s="198" t="s">
        <v>86</v>
      </c>
      <c r="AV183" s="13" t="s">
        <v>86</v>
      </c>
      <c r="AW183" s="13" t="s">
        <v>37</v>
      </c>
      <c r="AX183" s="13" t="s">
        <v>84</v>
      </c>
      <c r="AY183" s="198" t="s">
        <v>225</v>
      </c>
    </row>
    <row r="184" spans="1:65" s="2" customFormat="1" ht="24">
      <c r="A184" s="35"/>
      <c r="B184" s="36"/>
      <c r="C184" s="174" t="s">
        <v>595</v>
      </c>
      <c r="D184" s="174" t="s">
        <v>227</v>
      </c>
      <c r="E184" s="175" t="s">
        <v>919</v>
      </c>
      <c r="F184" s="176" t="s">
        <v>920</v>
      </c>
      <c r="G184" s="177" t="s">
        <v>559</v>
      </c>
      <c r="H184" s="178">
        <v>57</v>
      </c>
      <c r="I184" s="179"/>
      <c r="J184" s="180">
        <f>ROUND(I184*H184,2)</f>
        <v>0</v>
      </c>
      <c r="K184" s="176" t="s">
        <v>231</v>
      </c>
      <c r="L184" s="40"/>
      <c r="M184" s="181" t="s">
        <v>19</v>
      </c>
      <c r="N184" s="182" t="s">
        <v>47</v>
      </c>
      <c r="O184" s="65"/>
      <c r="P184" s="183">
        <f>O184*H184</f>
        <v>0</v>
      </c>
      <c r="Q184" s="183">
        <v>1.4999999999999999E-4</v>
      </c>
      <c r="R184" s="183">
        <f>Q184*H184</f>
        <v>8.5499999999999986E-3</v>
      </c>
      <c r="S184" s="183">
        <v>0</v>
      </c>
      <c r="T184" s="184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5" t="s">
        <v>232</v>
      </c>
      <c r="AT184" s="185" t="s">
        <v>227</v>
      </c>
      <c r="AU184" s="185" t="s">
        <v>86</v>
      </c>
      <c r="AY184" s="18" t="s">
        <v>225</v>
      </c>
      <c r="BE184" s="186">
        <f>IF(N184="základní",J184,0)</f>
        <v>0</v>
      </c>
      <c r="BF184" s="186">
        <f>IF(N184="snížená",J184,0)</f>
        <v>0</v>
      </c>
      <c r="BG184" s="186">
        <f>IF(N184="zákl. přenesená",J184,0)</f>
        <v>0</v>
      </c>
      <c r="BH184" s="186">
        <f>IF(N184="sníž. přenesená",J184,0)</f>
        <v>0</v>
      </c>
      <c r="BI184" s="186">
        <f>IF(N184="nulová",J184,0)</f>
        <v>0</v>
      </c>
      <c r="BJ184" s="18" t="s">
        <v>84</v>
      </c>
      <c r="BK184" s="186">
        <f>ROUND(I184*H184,2)</f>
        <v>0</v>
      </c>
      <c r="BL184" s="18" t="s">
        <v>232</v>
      </c>
      <c r="BM184" s="185" t="s">
        <v>921</v>
      </c>
    </row>
    <row r="185" spans="1:65" s="13" customFormat="1" ht="11.25">
      <c r="B185" s="187"/>
      <c r="C185" s="188"/>
      <c r="D185" s="189" t="s">
        <v>234</v>
      </c>
      <c r="E185" s="190" t="s">
        <v>19</v>
      </c>
      <c r="F185" s="191" t="s">
        <v>922</v>
      </c>
      <c r="G185" s="188"/>
      <c r="H185" s="192">
        <v>57</v>
      </c>
      <c r="I185" s="193"/>
      <c r="J185" s="188"/>
      <c r="K185" s="188"/>
      <c r="L185" s="194"/>
      <c r="M185" s="195"/>
      <c r="N185" s="196"/>
      <c r="O185" s="196"/>
      <c r="P185" s="196"/>
      <c r="Q185" s="196"/>
      <c r="R185" s="196"/>
      <c r="S185" s="196"/>
      <c r="T185" s="197"/>
      <c r="AT185" s="198" t="s">
        <v>234</v>
      </c>
      <c r="AU185" s="198" t="s">
        <v>86</v>
      </c>
      <c r="AV185" s="13" t="s">
        <v>86</v>
      </c>
      <c r="AW185" s="13" t="s">
        <v>37</v>
      </c>
      <c r="AX185" s="13" t="s">
        <v>84</v>
      </c>
      <c r="AY185" s="198" t="s">
        <v>225</v>
      </c>
    </row>
    <row r="186" spans="1:65" s="2" customFormat="1" ht="24">
      <c r="A186" s="35"/>
      <c r="B186" s="36"/>
      <c r="C186" s="174" t="s">
        <v>607</v>
      </c>
      <c r="D186" s="174" t="s">
        <v>227</v>
      </c>
      <c r="E186" s="175" t="s">
        <v>923</v>
      </c>
      <c r="F186" s="176" t="s">
        <v>924</v>
      </c>
      <c r="G186" s="177" t="s">
        <v>559</v>
      </c>
      <c r="H186" s="178">
        <v>57</v>
      </c>
      <c r="I186" s="179"/>
      <c r="J186" s="180">
        <f>ROUND(I186*H186,2)</f>
        <v>0</v>
      </c>
      <c r="K186" s="176" t="s">
        <v>231</v>
      </c>
      <c r="L186" s="40"/>
      <c r="M186" s="181" t="s">
        <v>19</v>
      </c>
      <c r="N186" s="182" t="s">
        <v>47</v>
      </c>
      <c r="O186" s="65"/>
      <c r="P186" s="183">
        <f>O186*H186</f>
        <v>0</v>
      </c>
      <c r="Q186" s="183">
        <v>2.0000000000000001E-4</v>
      </c>
      <c r="R186" s="183">
        <f>Q186*H186</f>
        <v>1.14E-2</v>
      </c>
      <c r="S186" s="183">
        <v>0</v>
      </c>
      <c r="T186" s="184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5" t="s">
        <v>232</v>
      </c>
      <c r="AT186" s="185" t="s">
        <v>227</v>
      </c>
      <c r="AU186" s="185" t="s">
        <v>86</v>
      </c>
      <c r="AY186" s="18" t="s">
        <v>225</v>
      </c>
      <c r="BE186" s="186">
        <f>IF(N186="základní",J186,0)</f>
        <v>0</v>
      </c>
      <c r="BF186" s="186">
        <f>IF(N186="snížená",J186,0)</f>
        <v>0</v>
      </c>
      <c r="BG186" s="186">
        <f>IF(N186="zákl. přenesená",J186,0)</f>
        <v>0</v>
      </c>
      <c r="BH186" s="186">
        <f>IF(N186="sníž. přenesená",J186,0)</f>
        <v>0</v>
      </c>
      <c r="BI186" s="186">
        <f>IF(N186="nulová",J186,0)</f>
        <v>0</v>
      </c>
      <c r="BJ186" s="18" t="s">
        <v>84</v>
      </c>
      <c r="BK186" s="186">
        <f>ROUND(I186*H186,2)</f>
        <v>0</v>
      </c>
      <c r="BL186" s="18" t="s">
        <v>232</v>
      </c>
      <c r="BM186" s="185" t="s">
        <v>925</v>
      </c>
    </row>
    <row r="187" spans="1:65" s="13" customFormat="1" ht="11.25">
      <c r="B187" s="187"/>
      <c r="C187" s="188"/>
      <c r="D187" s="189" t="s">
        <v>234</v>
      </c>
      <c r="E187" s="190" t="s">
        <v>19</v>
      </c>
      <c r="F187" s="191" t="s">
        <v>922</v>
      </c>
      <c r="G187" s="188"/>
      <c r="H187" s="192">
        <v>57</v>
      </c>
      <c r="I187" s="193"/>
      <c r="J187" s="188"/>
      <c r="K187" s="188"/>
      <c r="L187" s="194"/>
      <c r="M187" s="195"/>
      <c r="N187" s="196"/>
      <c r="O187" s="196"/>
      <c r="P187" s="196"/>
      <c r="Q187" s="196"/>
      <c r="R187" s="196"/>
      <c r="S187" s="196"/>
      <c r="T187" s="197"/>
      <c r="AT187" s="198" t="s">
        <v>234</v>
      </c>
      <c r="AU187" s="198" t="s">
        <v>86</v>
      </c>
      <c r="AV187" s="13" t="s">
        <v>86</v>
      </c>
      <c r="AW187" s="13" t="s">
        <v>37</v>
      </c>
      <c r="AX187" s="13" t="s">
        <v>84</v>
      </c>
      <c r="AY187" s="198" t="s">
        <v>225</v>
      </c>
    </row>
    <row r="188" spans="1:65" s="2" customFormat="1" ht="36">
      <c r="A188" s="35"/>
      <c r="B188" s="36"/>
      <c r="C188" s="174" t="s">
        <v>624</v>
      </c>
      <c r="D188" s="174" t="s">
        <v>227</v>
      </c>
      <c r="E188" s="175" t="s">
        <v>926</v>
      </c>
      <c r="F188" s="176" t="s">
        <v>927</v>
      </c>
      <c r="G188" s="177" t="s">
        <v>559</v>
      </c>
      <c r="H188" s="178">
        <v>57</v>
      </c>
      <c r="I188" s="179"/>
      <c r="J188" s="180">
        <f>ROUND(I188*H188,2)</f>
        <v>0</v>
      </c>
      <c r="K188" s="176" t="s">
        <v>231</v>
      </c>
      <c r="L188" s="40"/>
      <c r="M188" s="181" t="s">
        <v>19</v>
      </c>
      <c r="N188" s="182" t="s">
        <v>47</v>
      </c>
      <c r="O188" s="65"/>
      <c r="P188" s="183">
        <f>O188*H188</f>
        <v>0</v>
      </c>
      <c r="Q188" s="183">
        <v>0</v>
      </c>
      <c r="R188" s="183">
        <f>Q188*H188</f>
        <v>0</v>
      </c>
      <c r="S188" s="183">
        <v>0</v>
      </c>
      <c r="T188" s="184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5" t="s">
        <v>232</v>
      </c>
      <c r="AT188" s="185" t="s">
        <v>227</v>
      </c>
      <c r="AU188" s="185" t="s">
        <v>86</v>
      </c>
      <c r="AY188" s="18" t="s">
        <v>225</v>
      </c>
      <c r="BE188" s="186">
        <f>IF(N188="základní",J188,0)</f>
        <v>0</v>
      </c>
      <c r="BF188" s="186">
        <f>IF(N188="snížená",J188,0)</f>
        <v>0</v>
      </c>
      <c r="BG188" s="186">
        <f>IF(N188="zákl. přenesená",J188,0)</f>
        <v>0</v>
      </c>
      <c r="BH188" s="186">
        <f>IF(N188="sníž. přenesená",J188,0)</f>
        <v>0</v>
      </c>
      <c r="BI188" s="186">
        <f>IF(N188="nulová",J188,0)</f>
        <v>0</v>
      </c>
      <c r="BJ188" s="18" t="s">
        <v>84</v>
      </c>
      <c r="BK188" s="186">
        <f>ROUND(I188*H188,2)</f>
        <v>0</v>
      </c>
      <c r="BL188" s="18" t="s">
        <v>232</v>
      </c>
      <c r="BM188" s="185" t="s">
        <v>928</v>
      </c>
    </row>
    <row r="189" spans="1:65" s="13" customFormat="1" ht="11.25">
      <c r="B189" s="187"/>
      <c r="C189" s="188"/>
      <c r="D189" s="189" t="s">
        <v>234</v>
      </c>
      <c r="E189" s="190" t="s">
        <v>19</v>
      </c>
      <c r="F189" s="191" t="s">
        <v>922</v>
      </c>
      <c r="G189" s="188"/>
      <c r="H189" s="192">
        <v>57</v>
      </c>
      <c r="I189" s="193"/>
      <c r="J189" s="188"/>
      <c r="K189" s="188"/>
      <c r="L189" s="194"/>
      <c r="M189" s="195"/>
      <c r="N189" s="196"/>
      <c r="O189" s="196"/>
      <c r="P189" s="196"/>
      <c r="Q189" s="196"/>
      <c r="R189" s="196"/>
      <c r="S189" s="196"/>
      <c r="T189" s="197"/>
      <c r="AT189" s="198" t="s">
        <v>234</v>
      </c>
      <c r="AU189" s="198" t="s">
        <v>86</v>
      </c>
      <c r="AV189" s="13" t="s">
        <v>86</v>
      </c>
      <c r="AW189" s="13" t="s">
        <v>37</v>
      </c>
      <c r="AX189" s="13" t="s">
        <v>84</v>
      </c>
      <c r="AY189" s="198" t="s">
        <v>225</v>
      </c>
    </row>
    <row r="190" spans="1:65" s="2" customFormat="1" ht="36">
      <c r="A190" s="35"/>
      <c r="B190" s="36"/>
      <c r="C190" s="174" t="s">
        <v>630</v>
      </c>
      <c r="D190" s="174" t="s">
        <v>227</v>
      </c>
      <c r="E190" s="175" t="s">
        <v>929</v>
      </c>
      <c r="F190" s="176" t="s">
        <v>930</v>
      </c>
      <c r="G190" s="177" t="s">
        <v>559</v>
      </c>
      <c r="H190" s="178">
        <v>46.5</v>
      </c>
      <c r="I190" s="179"/>
      <c r="J190" s="180">
        <f>ROUND(I190*H190,2)</f>
        <v>0</v>
      </c>
      <c r="K190" s="176" t="s">
        <v>231</v>
      </c>
      <c r="L190" s="40"/>
      <c r="M190" s="181" t="s">
        <v>19</v>
      </c>
      <c r="N190" s="182" t="s">
        <v>47</v>
      </c>
      <c r="O190" s="65"/>
      <c r="P190" s="183">
        <f>O190*H190</f>
        <v>0</v>
      </c>
      <c r="Q190" s="183">
        <v>0</v>
      </c>
      <c r="R190" s="183">
        <f>Q190*H190</f>
        <v>0</v>
      </c>
      <c r="S190" s="183">
        <v>0</v>
      </c>
      <c r="T190" s="184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5" t="s">
        <v>232</v>
      </c>
      <c r="AT190" s="185" t="s">
        <v>227</v>
      </c>
      <c r="AU190" s="185" t="s">
        <v>86</v>
      </c>
      <c r="AY190" s="18" t="s">
        <v>225</v>
      </c>
      <c r="BE190" s="186">
        <f>IF(N190="základní",J190,0)</f>
        <v>0</v>
      </c>
      <c r="BF190" s="186">
        <f>IF(N190="snížená",J190,0)</f>
        <v>0</v>
      </c>
      <c r="BG190" s="186">
        <f>IF(N190="zákl. přenesená",J190,0)</f>
        <v>0</v>
      </c>
      <c r="BH190" s="186">
        <f>IF(N190="sníž. přenesená",J190,0)</f>
        <v>0</v>
      </c>
      <c r="BI190" s="186">
        <f>IF(N190="nulová",J190,0)</f>
        <v>0</v>
      </c>
      <c r="BJ190" s="18" t="s">
        <v>84</v>
      </c>
      <c r="BK190" s="186">
        <f>ROUND(I190*H190,2)</f>
        <v>0</v>
      </c>
      <c r="BL190" s="18" t="s">
        <v>232</v>
      </c>
      <c r="BM190" s="185" t="s">
        <v>931</v>
      </c>
    </row>
    <row r="191" spans="1:65" s="13" customFormat="1" ht="11.25">
      <c r="B191" s="187"/>
      <c r="C191" s="188"/>
      <c r="D191" s="189" t="s">
        <v>234</v>
      </c>
      <c r="E191" s="190" t="s">
        <v>19</v>
      </c>
      <c r="F191" s="191" t="s">
        <v>932</v>
      </c>
      <c r="G191" s="188"/>
      <c r="H191" s="192">
        <v>46.5</v>
      </c>
      <c r="I191" s="193"/>
      <c r="J191" s="188"/>
      <c r="K191" s="188"/>
      <c r="L191" s="194"/>
      <c r="M191" s="195"/>
      <c r="N191" s="196"/>
      <c r="O191" s="196"/>
      <c r="P191" s="196"/>
      <c r="Q191" s="196"/>
      <c r="R191" s="196"/>
      <c r="S191" s="196"/>
      <c r="T191" s="197"/>
      <c r="AT191" s="198" t="s">
        <v>234</v>
      </c>
      <c r="AU191" s="198" t="s">
        <v>86</v>
      </c>
      <c r="AV191" s="13" t="s">
        <v>86</v>
      </c>
      <c r="AW191" s="13" t="s">
        <v>37</v>
      </c>
      <c r="AX191" s="13" t="s">
        <v>84</v>
      </c>
      <c r="AY191" s="198" t="s">
        <v>225</v>
      </c>
    </row>
    <row r="192" spans="1:65" s="2" customFormat="1" ht="55.5" customHeight="1">
      <c r="A192" s="35"/>
      <c r="B192" s="36"/>
      <c r="C192" s="174" t="s">
        <v>634</v>
      </c>
      <c r="D192" s="174" t="s">
        <v>227</v>
      </c>
      <c r="E192" s="175" t="s">
        <v>933</v>
      </c>
      <c r="F192" s="176" t="s">
        <v>934</v>
      </c>
      <c r="G192" s="177" t="s">
        <v>559</v>
      </c>
      <c r="H192" s="178">
        <v>46.5</v>
      </c>
      <c r="I192" s="179"/>
      <c r="J192" s="180">
        <f>ROUND(I192*H192,2)</f>
        <v>0</v>
      </c>
      <c r="K192" s="176" t="s">
        <v>231</v>
      </c>
      <c r="L192" s="40"/>
      <c r="M192" s="181" t="s">
        <v>19</v>
      </c>
      <c r="N192" s="182" t="s">
        <v>47</v>
      </c>
      <c r="O192" s="65"/>
      <c r="P192" s="183">
        <f>O192*H192</f>
        <v>0</v>
      </c>
      <c r="Q192" s="183">
        <v>9.0000000000000006E-5</v>
      </c>
      <c r="R192" s="183">
        <f>Q192*H192</f>
        <v>4.1850000000000004E-3</v>
      </c>
      <c r="S192" s="183">
        <v>0</v>
      </c>
      <c r="T192" s="184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5" t="s">
        <v>232</v>
      </c>
      <c r="AT192" s="185" t="s">
        <v>227</v>
      </c>
      <c r="AU192" s="185" t="s">
        <v>86</v>
      </c>
      <c r="AY192" s="18" t="s">
        <v>225</v>
      </c>
      <c r="BE192" s="186">
        <f>IF(N192="základní",J192,0)</f>
        <v>0</v>
      </c>
      <c r="BF192" s="186">
        <f>IF(N192="snížená",J192,0)</f>
        <v>0</v>
      </c>
      <c r="BG192" s="186">
        <f>IF(N192="zákl. přenesená",J192,0)</f>
        <v>0</v>
      </c>
      <c r="BH192" s="186">
        <f>IF(N192="sníž. přenesená",J192,0)</f>
        <v>0</v>
      </c>
      <c r="BI192" s="186">
        <f>IF(N192="nulová",J192,0)</f>
        <v>0</v>
      </c>
      <c r="BJ192" s="18" t="s">
        <v>84</v>
      </c>
      <c r="BK192" s="186">
        <f>ROUND(I192*H192,2)</f>
        <v>0</v>
      </c>
      <c r="BL192" s="18" t="s">
        <v>232</v>
      </c>
      <c r="BM192" s="185" t="s">
        <v>935</v>
      </c>
    </row>
    <row r="193" spans="1:65" s="13" customFormat="1" ht="11.25">
      <c r="B193" s="187"/>
      <c r="C193" s="188"/>
      <c r="D193" s="189" t="s">
        <v>234</v>
      </c>
      <c r="E193" s="190" t="s">
        <v>19</v>
      </c>
      <c r="F193" s="191" t="s">
        <v>932</v>
      </c>
      <c r="G193" s="188"/>
      <c r="H193" s="192">
        <v>46.5</v>
      </c>
      <c r="I193" s="193"/>
      <c r="J193" s="188"/>
      <c r="K193" s="188"/>
      <c r="L193" s="194"/>
      <c r="M193" s="195"/>
      <c r="N193" s="196"/>
      <c r="O193" s="196"/>
      <c r="P193" s="196"/>
      <c r="Q193" s="196"/>
      <c r="R193" s="196"/>
      <c r="S193" s="196"/>
      <c r="T193" s="197"/>
      <c r="AT193" s="198" t="s">
        <v>234</v>
      </c>
      <c r="AU193" s="198" t="s">
        <v>86</v>
      </c>
      <c r="AV193" s="13" t="s">
        <v>86</v>
      </c>
      <c r="AW193" s="13" t="s">
        <v>37</v>
      </c>
      <c r="AX193" s="13" t="s">
        <v>84</v>
      </c>
      <c r="AY193" s="198" t="s">
        <v>225</v>
      </c>
    </row>
    <row r="194" spans="1:65" s="2" customFormat="1" ht="24">
      <c r="A194" s="35"/>
      <c r="B194" s="36"/>
      <c r="C194" s="174" t="s">
        <v>640</v>
      </c>
      <c r="D194" s="174" t="s">
        <v>227</v>
      </c>
      <c r="E194" s="175" t="s">
        <v>571</v>
      </c>
      <c r="F194" s="176" t="s">
        <v>572</v>
      </c>
      <c r="G194" s="177" t="s">
        <v>559</v>
      </c>
      <c r="H194" s="178">
        <v>81</v>
      </c>
      <c r="I194" s="179"/>
      <c r="J194" s="180">
        <f>ROUND(I194*H194,2)</f>
        <v>0</v>
      </c>
      <c r="K194" s="176" t="s">
        <v>231</v>
      </c>
      <c r="L194" s="40"/>
      <c r="M194" s="181" t="s">
        <v>19</v>
      </c>
      <c r="N194" s="182" t="s">
        <v>47</v>
      </c>
      <c r="O194" s="65"/>
      <c r="P194" s="183">
        <f>O194*H194</f>
        <v>0</v>
      </c>
      <c r="Q194" s="183">
        <v>0</v>
      </c>
      <c r="R194" s="183">
        <f>Q194*H194</f>
        <v>0</v>
      </c>
      <c r="S194" s="183">
        <v>0</v>
      </c>
      <c r="T194" s="184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5" t="s">
        <v>232</v>
      </c>
      <c r="AT194" s="185" t="s">
        <v>227</v>
      </c>
      <c r="AU194" s="185" t="s">
        <v>86</v>
      </c>
      <c r="AY194" s="18" t="s">
        <v>225</v>
      </c>
      <c r="BE194" s="186">
        <f>IF(N194="základní",J194,0)</f>
        <v>0</v>
      </c>
      <c r="BF194" s="186">
        <f>IF(N194="snížená",J194,0)</f>
        <v>0</v>
      </c>
      <c r="BG194" s="186">
        <f>IF(N194="zákl. přenesená",J194,0)</f>
        <v>0</v>
      </c>
      <c r="BH194" s="186">
        <f>IF(N194="sníž. přenesená",J194,0)</f>
        <v>0</v>
      </c>
      <c r="BI194" s="186">
        <f>IF(N194="nulová",J194,0)</f>
        <v>0</v>
      </c>
      <c r="BJ194" s="18" t="s">
        <v>84</v>
      </c>
      <c r="BK194" s="186">
        <f>ROUND(I194*H194,2)</f>
        <v>0</v>
      </c>
      <c r="BL194" s="18" t="s">
        <v>232</v>
      </c>
      <c r="BM194" s="185" t="s">
        <v>936</v>
      </c>
    </row>
    <row r="195" spans="1:65" s="13" customFormat="1" ht="11.25">
      <c r="B195" s="187"/>
      <c r="C195" s="188"/>
      <c r="D195" s="189" t="s">
        <v>234</v>
      </c>
      <c r="E195" s="190" t="s">
        <v>19</v>
      </c>
      <c r="F195" s="191" t="s">
        <v>932</v>
      </c>
      <c r="G195" s="188"/>
      <c r="H195" s="192">
        <v>46.5</v>
      </c>
      <c r="I195" s="193"/>
      <c r="J195" s="188"/>
      <c r="K195" s="188"/>
      <c r="L195" s="194"/>
      <c r="M195" s="195"/>
      <c r="N195" s="196"/>
      <c r="O195" s="196"/>
      <c r="P195" s="196"/>
      <c r="Q195" s="196"/>
      <c r="R195" s="196"/>
      <c r="S195" s="196"/>
      <c r="T195" s="197"/>
      <c r="AT195" s="198" t="s">
        <v>234</v>
      </c>
      <c r="AU195" s="198" t="s">
        <v>86</v>
      </c>
      <c r="AV195" s="13" t="s">
        <v>86</v>
      </c>
      <c r="AW195" s="13" t="s">
        <v>37</v>
      </c>
      <c r="AX195" s="13" t="s">
        <v>76</v>
      </c>
      <c r="AY195" s="198" t="s">
        <v>225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937</v>
      </c>
      <c r="G196" s="188"/>
      <c r="H196" s="192">
        <v>34.5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76</v>
      </c>
      <c r="AY196" s="198" t="s">
        <v>225</v>
      </c>
    </row>
    <row r="197" spans="1:65" s="14" customFormat="1" ht="11.25">
      <c r="B197" s="199"/>
      <c r="C197" s="200"/>
      <c r="D197" s="189" t="s">
        <v>234</v>
      </c>
      <c r="E197" s="201" t="s">
        <v>19</v>
      </c>
      <c r="F197" s="202" t="s">
        <v>245</v>
      </c>
      <c r="G197" s="200"/>
      <c r="H197" s="203">
        <v>81</v>
      </c>
      <c r="I197" s="204"/>
      <c r="J197" s="200"/>
      <c r="K197" s="200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234</v>
      </c>
      <c r="AU197" s="209" t="s">
        <v>86</v>
      </c>
      <c r="AV197" s="14" t="s">
        <v>232</v>
      </c>
      <c r="AW197" s="14" t="s">
        <v>37</v>
      </c>
      <c r="AX197" s="14" t="s">
        <v>84</v>
      </c>
      <c r="AY197" s="209" t="s">
        <v>225</v>
      </c>
    </row>
    <row r="198" spans="1:65" s="2" customFormat="1" ht="24">
      <c r="A198" s="35"/>
      <c r="B198" s="36"/>
      <c r="C198" s="174" t="s">
        <v>644</v>
      </c>
      <c r="D198" s="174" t="s">
        <v>227</v>
      </c>
      <c r="E198" s="175" t="s">
        <v>938</v>
      </c>
      <c r="F198" s="176" t="s">
        <v>939</v>
      </c>
      <c r="G198" s="177" t="s">
        <v>559</v>
      </c>
      <c r="H198" s="178">
        <v>34.5</v>
      </c>
      <c r="I198" s="179"/>
      <c r="J198" s="180">
        <f>ROUND(I198*H198,2)</f>
        <v>0</v>
      </c>
      <c r="K198" s="176" t="s">
        <v>231</v>
      </c>
      <c r="L198" s="40"/>
      <c r="M198" s="181" t="s">
        <v>19</v>
      </c>
      <c r="N198" s="182" t="s">
        <v>47</v>
      </c>
      <c r="O198" s="65"/>
      <c r="P198" s="183">
        <f>O198*H198</f>
        <v>0</v>
      </c>
      <c r="Q198" s="183">
        <v>0</v>
      </c>
      <c r="R198" s="183">
        <f>Q198*H198</f>
        <v>0</v>
      </c>
      <c r="S198" s="183">
        <v>0</v>
      </c>
      <c r="T198" s="184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5" t="s">
        <v>232</v>
      </c>
      <c r="AT198" s="185" t="s">
        <v>227</v>
      </c>
      <c r="AU198" s="185" t="s">
        <v>86</v>
      </c>
      <c r="AY198" s="18" t="s">
        <v>225</v>
      </c>
      <c r="BE198" s="186">
        <f>IF(N198="základní",J198,0)</f>
        <v>0</v>
      </c>
      <c r="BF198" s="186">
        <f>IF(N198="snížená",J198,0)</f>
        <v>0</v>
      </c>
      <c r="BG198" s="186">
        <f>IF(N198="zákl. přenesená",J198,0)</f>
        <v>0</v>
      </c>
      <c r="BH198" s="186">
        <f>IF(N198="sníž. přenesená",J198,0)</f>
        <v>0</v>
      </c>
      <c r="BI198" s="186">
        <f>IF(N198="nulová",J198,0)</f>
        <v>0</v>
      </c>
      <c r="BJ198" s="18" t="s">
        <v>84</v>
      </c>
      <c r="BK198" s="186">
        <f>ROUND(I198*H198,2)</f>
        <v>0</v>
      </c>
      <c r="BL198" s="18" t="s">
        <v>232</v>
      </c>
      <c r="BM198" s="185" t="s">
        <v>940</v>
      </c>
    </row>
    <row r="199" spans="1:65" s="13" customFormat="1" ht="11.25">
      <c r="B199" s="187"/>
      <c r="C199" s="188"/>
      <c r="D199" s="189" t="s">
        <v>234</v>
      </c>
      <c r="E199" s="190" t="s">
        <v>19</v>
      </c>
      <c r="F199" s="191" t="s">
        <v>937</v>
      </c>
      <c r="G199" s="188"/>
      <c r="H199" s="192">
        <v>34.5</v>
      </c>
      <c r="I199" s="193"/>
      <c r="J199" s="188"/>
      <c r="K199" s="188"/>
      <c r="L199" s="194"/>
      <c r="M199" s="195"/>
      <c r="N199" s="196"/>
      <c r="O199" s="196"/>
      <c r="P199" s="196"/>
      <c r="Q199" s="196"/>
      <c r="R199" s="196"/>
      <c r="S199" s="196"/>
      <c r="T199" s="197"/>
      <c r="AT199" s="198" t="s">
        <v>234</v>
      </c>
      <c r="AU199" s="198" t="s">
        <v>86</v>
      </c>
      <c r="AV199" s="13" t="s">
        <v>86</v>
      </c>
      <c r="AW199" s="13" t="s">
        <v>37</v>
      </c>
      <c r="AX199" s="13" t="s">
        <v>84</v>
      </c>
      <c r="AY199" s="198" t="s">
        <v>225</v>
      </c>
    </row>
    <row r="200" spans="1:65" s="2" customFormat="1" ht="24">
      <c r="A200" s="35"/>
      <c r="B200" s="36"/>
      <c r="C200" s="174" t="s">
        <v>650</v>
      </c>
      <c r="D200" s="174" t="s">
        <v>227</v>
      </c>
      <c r="E200" s="175" t="s">
        <v>941</v>
      </c>
      <c r="F200" s="176" t="s">
        <v>942</v>
      </c>
      <c r="G200" s="177" t="s">
        <v>559</v>
      </c>
      <c r="H200" s="178">
        <v>34.5</v>
      </c>
      <c r="I200" s="179"/>
      <c r="J200" s="180">
        <f>ROUND(I200*H200,2)</f>
        <v>0</v>
      </c>
      <c r="K200" s="176" t="s">
        <v>231</v>
      </c>
      <c r="L200" s="40"/>
      <c r="M200" s="181" t="s">
        <v>19</v>
      </c>
      <c r="N200" s="182" t="s">
        <v>47</v>
      </c>
      <c r="O200" s="65"/>
      <c r="P200" s="183">
        <f>O200*H200</f>
        <v>0</v>
      </c>
      <c r="Q200" s="183">
        <v>3.0000000000000001E-5</v>
      </c>
      <c r="R200" s="183">
        <f>Q200*H200</f>
        <v>1.0350000000000001E-3</v>
      </c>
      <c r="S200" s="183">
        <v>0</v>
      </c>
      <c r="T200" s="184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5" t="s">
        <v>232</v>
      </c>
      <c r="AT200" s="185" t="s">
        <v>227</v>
      </c>
      <c r="AU200" s="185" t="s">
        <v>86</v>
      </c>
      <c r="AY200" s="18" t="s">
        <v>225</v>
      </c>
      <c r="BE200" s="186">
        <f>IF(N200="základní",J200,0)</f>
        <v>0</v>
      </c>
      <c r="BF200" s="186">
        <f>IF(N200="snížená",J200,0)</f>
        <v>0</v>
      </c>
      <c r="BG200" s="186">
        <f>IF(N200="zákl. přenesená",J200,0)</f>
        <v>0</v>
      </c>
      <c r="BH200" s="186">
        <f>IF(N200="sníž. přenesená",J200,0)</f>
        <v>0</v>
      </c>
      <c r="BI200" s="186">
        <f>IF(N200="nulová",J200,0)</f>
        <v>0</v>
      </c>
      <c r="BJ200" s="18" t="s">
        <v>84</v>
      </c>
      <c r="BK200" s="186">
        <f>ROUND(I200*H200,2)</f>
        <v>0</v>
      </c>
      <c r="BL200" s="18" t="s">
        <v>232</v>
      </c>
      <c r="BM200" s="185" t="s">
        <v>943</v>
      </c>
    </row>
    <row r="201" spans="1:65" s="13" customFormat="1" ht="11.25">
      <c r="B201" s="187"/>
      <c r="C201" s="188"/>
      <c r="D201" s="189" t="s">
        <v>234</v>
      </c>
      <c r="E201" s="190" t="s">
        <v>19</v>
      </c>
      <c r="F201" s="191" t="s">
        <v>937</v>
      </c>
      <c r="G201" s="188"/>
      <c r="H201" s="192">
        <v>34.5</v>
      </c>
      <c r="I201" s="193"/>
      <c r="J201" s="188"/>
      <c r="K201" s="188"/>
      <c r="L201" s="194"/>
      <c r="M201" s="195"/>
      <c r="N201" s="196"/>
      <c r="O201" s="196"/>
      <c r="P201" s="196"/>
      <c r="Q201" s="196"/>
      <c r="R201" s="196"/>
      <c r="S201" s="196"/>
      <c r="T201" s="197"/>
      <c r="AT201" s="198" t="s">
        <v>234</v>
      </c>
      <c r="AU201" s="198" t="s">
        <v>86</v>
      </c>
      <c r="AV201" s="13" t="s">
        <v>86</v>
      </c>
      <c r="AW201" s="13" t="s">
        <v>37</v>
      </c>
      <c r="AX201" s="13" t="s">
        <v>84</v>
      </c>
      <c r="AY201" s="198" t="s">
        <v>225</v>
      </c>
    </row>
    <row r="202" spans="1:65" s="2" customFormat="1" ht="36">
      <c r="A202" s="35"/>
      <c r="B202" s="36"/>
      <c r="C202" s="174" t="s">
        <v>944</v>
      </c>
      <c r="D202" s="174" t="s">
        <v>227</v>
      </c>
      <c r="E202" s="175" t="s">
        <v>574</v>
      </c>
      <c r="F202" s="176" t="s">
        <v>575</v>
      </c>
      <c r="G202" s="177" t="s">
        <v>576</v>
      </c>
      <c r="H202" s="178">
        <v>4</v>
      </c>
      <c r="I202" s="179"/>
      <c r="J202" s="180">
        <f>ROUND(I202*H202,2)</f>
        <v>0</v>
      </c>
      <c r="K202" s="176" t="s">
        <v>231</v>
      </c>
      <c r="L202" s="40"/>
      <c r="M202" s="181" t="s">
        <v>19</v>
      </c>
      <c r="N202" s="182" t="s">
        <v>47</v>
      </c>
      <c r="O202" s="65"/>
      <c r="P202" s="183">
        <f>O202*H202</f>
        <v>0</v>
      </c>
      <c r="Q202" s="183">
        <v>0</v>
      </c>
      <c r="R202" s="183">
        <f>Q202*H202</f>
        <v>0</v>
      </c>
      <c r="S202" s="183">
        <v>0</v>
      </c>
      <c r="T202" s="184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5" t="s">
        <v>232</v>
      </c>
      <c r="AT202" s="185" t="s">
        <v>227</v>
      </c>
      <c r="AU202" s="185" t="s">
        <v>86</v>
      </c>
      <c r="AY202" s="18" t="s">
        <v>225</v>
      </c>
      <c r="BE202" s="186">
        <f>IF(N202="základní",J202,0)</f>
        <v>0</v>
      </c>
      <c r="BF202" s="186">
        <f>IF(N202="snížená",J202,0)</f>
        <v>0</v>
      </c>
      <c r="BG202" s="186">
        <f>IF(N202="zákl. přenesená",J202,0)</f>
        <v>0</v>
      </c>
      <c r="BH202" s="186">
        <f>IF(N202="sníž. přenesená",J202,0)</f>
        <v>0</v>
      </c>
      <c r="BI202" s="186">
        <f>IF(N202="nulová",J202,0)</f>
        <v>0</v>
      </c>
      <c r="BJ202" s="18" t="s">
        <v>84</v>
      </c>
      <c r="BK202" s="186">
        <f>ROUND(I202*H202,2)</f>
        <v>0</v>
      </c>
      <c r="BL202" s="18" t="s">
        <v>232</v>
      </c>
      <c r="BM202" s="185" t="s">
        <v>945</v>
      </c>
    </row>
    <row r="203" spans="1:65" s="2" customFormat="1" ht="78" customHeight="1">
      <c r="A203" s="35"/>
      <c r="B203" s="36"/>
      <c r="C203" s="174" t="s">
        <v>946</v>
      </c>
      <c r="D203" s="174" t="s">
        <v>227</v>
      </c>
      <c r="E203" s="175" t="s">
        <v>947</v>
      </c>
      <c r="F203" s="176" t="s">
        <v>948</v>
      </c>
      <c r="G203" s="177" t="s">
        <v>559</v>
      </c>
      <c r="H203" s="178">
        <v>72</v>
      </c>
      <c r="I203" s="179"/>
      <c r="J203" s="180">
        <f>ROUND(I203*H203,2)</f>
        <v>0</v>
      </c>
      <c r="K203" s="176" t="s">
        <v>231</v>
      </c>
      <c r="L203" s="40"/>
      <c r="M203" s="181" t="s">
        <v>19</v>
      </c>
      <c r="N203" s="182" t="s">
        <v>47</v>
      </c>
      <c r="O203" s="65"/>
      <c r="P203" s="183">
        <f>O203*H203</f>
        <v>0</v>
      </c>
      <c r="Q203" s="183">
        <v>9.0000000000000006E-5</v>
      </c>
      <c r="R203" s="183">
        <f>Q203*H203</f>
        <v>6.4800000000000005E-3</v>
      </c>
      <c r="S203" s="183">
        <v>1.2E-2</v>
      </c>
      <c r="T203" s="184">
        <f>S203*H203</f>
        <v>0.86399999999999999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5" t="s">
        <v>232</v>
      </c>
      <c r="AT203" s="185" t="s">
        <v>227</v>
      </c>
      <c r="AU203" s="185" t="s">
        <v>86</v>
      </c>
      <c r="AY203" s="18" t="s">
        <v>225</v>
      </c>
      <c r="BE203" s="186">
        <f>IF(N203="základní",J203,0)</f>
        <v>0</v>
      </c>
      <c r="BF203" s="186">
        <f>IF(N203="snížená",J203,0)</f>
        <v>0</v>
      </c>
      <c r="BG203" s="186">
        <f>IF(N203="zákl. přenesená",J203,0)</f>
        <v>0</v>
      </c>
      <c r="BH203" s="186">
        <f>IF(N203="sníž. přenesená",J203,0)</f>
        <v>0</v>
      </c>
      <c r="BI203" s="186">
        <f>IF(N203="nulová",J203,0)</f>
        <v>0</v>
      </c>
      <c r="BJ203" s="18" t="s">
        <v>84</v>
      </c>
      <c r="BK203" s="186">
        <f>ROUND(I203*H203,2)</f>
        <v>0</v>
      </c>
      <c r="BL203" s="18" t="s">
        <v>232</v>
      </c>
      <c r="BM203" s="185" t="s">
        <v>949</v>
      </c>
    </row>
    <row r="204" spans="1:65" s="2" customFormat="1" ht="19.5">
      <c r="A204" s="35"/>
      <c r="B204" s="36"/>
      <c r="C204" s="37"/>
      <c r="D204" s="189" t="s">
        <v>414</v>
      </c>
      <c r="E204" s="37"/>
      <c r="F204" s="220" t="s">
        <v>950</v>
      </c>
      <c r="G204" s="37"/>
      <c r="H204" s="37"/>
      <c r="I204" s="221"/>
      <c r="J204" s="37"/>
      <c r="K204" s="37"/>
      <c r="L204" s="40"/>
      <c r="M204" s="222"/>
      <c r="N204" s="223"/>
      <c r="O204" s="65"/>
      <c r="P204" s="65"/>
      <c r="Q204" s="65"/>
      <c r="R204" s="65"/>
      <c r="S204" s="65"/>
      <c r="T204" s="66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T204" s="18" t="s">
        <v>414</v>
      </c>
      <c r="AU204" s="18" t="s">
        <v>86</v>
      </c>
    </row>
    <row r="205" spans="1:65" s="13" customFormat="1" ht="11.25">
      <c r="B205" s="187"/>
      <c r="C205" s="188"/>
      <c r="D205" s="189" t="s">
        <v>234</v>
      </c>
      <c r="E205" s="190" t="s">
        <v>783</v>
      </c>
      <c r="F205" s="191" t="s">
        <v>951</v>
      </c>
      <c r="G205" s="188"/>
      <c r="H205" s="192">
        <v>72</v>
      </c>
      <c r="I205" s="193"/>
      <c r="J205" s="188"/>
      <c r="K205" s="188"/>
      <c r="L205" s="194"/>
      <c r="M205" s="195"/>
      <c r="N205" s="196"/>
      <c r="O205" s="196"/>
      <c r="P205" s="196"/>
      <c r="Q205" s="196"/>
      <c r="R205" s="196"/>
      <c r="S205" s="196"/>
      <c r="T205" s="197"/>
      <c r="AT205" s="198" t="s">
        <v>234</v>
      </c>
      <c r="AU205" s="198" t="s">
        <v>86</v>
      </c>
      <c r="AV205" s="13" t="s">
        <v>86</v>
      </c>
      <c r="AW205" s="13" t="s">
        <v>37</v>
      </c>
      <c r="AX205" s="13" t="s">
        <v>84</v>
      </c>
      <c r="AY205" s="198" t="s">
        <v>225</v>
      </c>
    </row>
    <row r="206" spans="1:65" s="2" customFormat="1" ht="55.5" customHeight="1">
      <c r="A206" s="35"/>
      <c r="B206" s="36"/>
      <c r="C206" s="174" t="s">
        <v>952</v>
      </c>
      <c r="D206" s="174" t="s">
        <v>227</v>
      </c>
      <c r="E206" s="175" t="s">
        <v>596</v>
      </c>
      <c r="F206" s="176" t="s">
        <v>597</v>
      </c>
      <c r="G206" s="177" t="s">
        <v>380</v>
      </c>
      <c r="H206" s="178">
        <v>1</v>
      </c>
      <c r="I206" s="179"/>
      <c r="J206" s="180">
        <f>ROUND(I206*H206,2)</f>
        <v>0</v>
      </c>
      <c r="K206" s="176" t="s">
        <v>231</v>
      </c>
      <c r="L206" s="40"/>
      <c r="M206" s="181" t="s">
        <v>19</v>
      </c>
      <c r="N206" s="182" t="s">
        <v>47</v>
      </c>
      <c r="O206" s="65"/>
      <c r="P206" s="183">
        <f>O206*H206</f>
        <v>0</v>
      </c>
      <c r="Q206" s="183">
        <v>0</v>
      </c>
      <c r="R206" s="183">
        <f>Q206*H206</f>
        <v>0</v>
      </c>
      <c r="S206" s="183">
        <v>4.0000000000000001E-3</v>
      </c>
      <c r="T206" s="184">
        <f>S206*H206</f>
        <v>4.0000000000000001E-3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5" t="s">
        <v>232</v>
      </c>
      <c r="AT206" s="185" t="s">
        <v>227</v>
      </c>
      <c r="AU206" s="185" t="s">
        <v>86</v>
      </c>
      <c r="AY206" s="18" t="s">
        <v>225</v>
      </c>
      <c r="BE206" s="186">
        <f>IF(N206="základní",J206,0)</f>
        <v>0</v>
      </c>
      <c r="BF206" s="186">
        <f>IF(N206="snížená",J206,0)</f>
        <v>0</v>
      </c>
      <c r="BG206" s="186">
        <f>IF(N206="zákl. přenesená",J206,0)</f>
        <v>0</v>
      </c>
      <c r="BH206" s="186">
        <f>IF(N206="sníž. přenesená",J206,0)</f>
        <v>0</v>
      </c>
      <c r="BI206" s="186">
        <f>IF(N206="nulová",J206,0)</f>
        <v>0</v>
      </c>
      <c r="BJ206" s="18" t="s">
        <v>84</v>
      </c>
      <c r="BK206" s="186">
        <f>ROUND(I206*H206,2)</f>
        <v>0</v>
      </c>
      <c r="BL206" s="18" t="s">
        <v>232</v>
      </c>
      <c r="BM206" s="185" t="s">
        <v>953</v>
      </c>
    </row>
    <row r="207" spans="1:65" s="2" customFormat="1" ht="55.5" customHeight="1">
      <c r="A207" s="35"/>
      <c r="B207" s="36"/>
      <c r="C207" s="174" t="s">
        <v>954</v>
      </c>
      <c r="D207" s="174" t="s">
        <v>227</v>
      </c>
      <c r="E207" s="175" t="s">
        <v>608</v>
      </c>
      <c r="F207" s="176" t="s">
        <v>667</v>
      </c>
      <c r="G207" s="177" t="s">
        <v>230</v>
      </c>
      <c r="H207" s="178">
        <v>44.192999999999998</v>
      </c>
      <c r="I207" s="179"/>
      <c r="J207" s="180">
        <f>ROUND(I207*H207,2)</f>
        <v>0</v>
      </c>
      <c r="K207" s="176" t="s">
        <v>19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0</v>
      </c>
      <c r="R207" s="183">
        <f>Q207*H207</f>
        <v>0</v>
      </c>
      <c r="S207" s="183">
        <v>0</v>
      </c>
      <c r="T207" s="184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955</v>
      </c>
    </row>
    <row r="208" spans="1:65" s="2" customFormat="1" ht="19.5">
      <c r="A208" s="35"/>
      <c r="B208" s="36"/>
      <c r="C208" s="37"/>
      <c r="D208" s="189" t="s">
        <v>414</v>
      </c>
      <c r="E208" s="37"/>
      <c r="F208" s="220" t="s">
        <v>669</v>
      </c>
      <c r="G208" s="37"/>
      <c r="H208" s="37"/>
      <c r="I208" s="221"/>
      <c r="J208" s="37"/>
      <c r="K208" s="37"/>
      <c r="L208" s="40"/>
      <c r="M208" s="222"/>
      <c r="N208" s="223"/>
      <c r="O208" s="65"/>
      <c r="P208" s="65"/>
      <c r="Q208" s="65"/>
      <c r="R208" s="65"/>
      <c r="S208" s="65"/>
      <c r="T208" s="66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T208" s="18" t="s">
        <v>414</v>
      </c>
      <c r="AU208" s="18" t="s">
        <v>86</v>
      </c>
    </row>
    <row r="209" spans="1:65" s="13" customFormat="1" ht="11.25">
      <c r="B209" s="187"/>
      <c r="C209" s="188"/>
      <c r="D209" s="189" t="s">
        <v>234</v>
      </c>
      <c r="E209" s="190" t="s">
        <v>19</v>
      </c>
      <c r="F209" s="191" t="s">
        <v>670</v>
      </c>
      <c r="G209" s="188"/>
      <c r="H209" s="192">
        <v>44.192999999999998</v>
      </c>
      <c r="I209" s="193"/>
      <c r="J209" s="188"/>
      <c r="K209" s="188"/>
      <c r="L209" s="194"/>
      <c r="M209" s="195"/>
      <c r="N209" s="196"/>
      <c r="O209" s="196"/>
      <c r="P209" s="196"/>
      <c r="Q209" s="196"/>
      <c r="R209" s="196"/>
      <c r="S209" s="196"/>
      <c r="T209" s="197"/>
      <c r="AT209" s="198" t="s">
        <v>234</v>
      </c>
      <c r="AU209" s="198" t="s">
        <v>86</v>
      </c>
      <c r="AV209" s="13" t="s">
        <v>86</v>
      </c>
      <c r="AW209" s="13" t="s">
        <v>37</v>
      </c>
      <c r="AX209" s="13" t="s">
        <v>84</v>
      </c>
      <c r="AY209" s="198" t="s">
        <v>225</v>
      </c>
    </row>
    <row r="210" spans="1:65" s="12" customFormat="1" ht="22.9" customHeight="1">
      <c r="B210" s="158"/>
      <c r="C210" s="159"/>
      <c r="D210" s="160" t="s">
        <v>75</v>
      </c>
      <c r="E210" s="172" t="s">
        <v>628</v>
      </c>
      <c r="F210" s="172" t="s">
        <v>629</v>
      </c>
      <c r="G210" s="159"/>
      <c r="H210" s="159"/>
      <c r="I210" s="162"/>
      <c r="J210" s="173">
        <f>BK210</f>
        <v>0</v>
      </c>
      <c r="K210" s="159"/>
      <c r="L210" s="164"/>
      <c r="M210" s="165"/>
      <c r="N210" s="166"/>
      <c r="O210" s="166"/>
      <c r="P210" s="167">
        <f>SUM(P211:P217)</f>
        <v>0</v>
      </c>
      <c r="Q210" s="166"/>
      <c r="R210" s="167">
        <f>SUM(R211:R217)</f>
        <v>0</v>
      </c>
      <c r="S210" s="166"/>
      <c r="T210" s="168">
        <f>SUM(T211:T217)</f>
        <v>0</v>
      </c>
      <c r="AR210" s="169" t="s">
        <v>84</v>
      </c>
      <c r="AT210" s="170" t="s">
        <v>75</v>
      </c>
      <c r="AU210" s="170" t="s">
        <v>84</v>
      </c>
      <c r="AY210" s="169" t="s">
        <v>225</v>
      </c>
      <c r="BK210" s="171">
        <f>SUM(BK211:BK217)</f>
        <v>0</v>
      </c>
    </row>
    <row r="211" spans="1:65" s="2" customFormat="1" ht="36">
      <c r="A211" s="35"/>
      <c r="B211" s="36"/>
      <c r="C211" s="174" t="s">
        <v>956</v>
      </c>
      <c r="D211" s="174" t="s">
        <v>227</v>
      </c>
      <c r="E211" s="175" t="s">
        <v>631</v>
      </c>
      <c r="F211" s="176" t="s">
        <v>632</v>
      </c>
      <c r="G211" s="177" t="s">
        <v>361</v>
      </c>
      <c r="H211" s="178">
        <v>63.3</v>
      </c>
      <c r="I211" s="179"/>
      <c r="J211" s="180">
        <f>ROUND(I211*H211,2)</f>
        <v>0</v>
      </c>
      <c r="K211" s="176" t="s">
        <v>231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0</v>
      </c>
      <c r="R211" s="183">
        <f>Q211*H211</f>
        <v>0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671</v>
      </c>
    </row>
    <row r="212" spans="1:65" s="2" customFormat="1" ht="36">
      <c r="A212" s="35"/>
      <c r="B212" s="36"/>
      <c r="C212" s="174" t="s">
        <v>957</v>
      </c>
      <c r="D212" s="174" t="s">
        <v>227</v>
      </c>
      <c r="E212" s="175" t="s">
        <v>635</v>
      </c>
      <c r="F212" s="176" t="s">
        <v>636</v>
      </c>
      <c r="G212" s="177" t="s">
        <v>361</v>
      </c>
      <c r="H212" s="178">
        <v>633</v>
      </c>
      <c r="I212" s="179"/>
      <c r="J212" s="180">
        <f>ROUND(I212*H212,2)</f>
        <v>0</v>
      </c>
      <c r="K212" s="176" t="s">
        <v>231</v>
      </c>
      <c r="L212" s="40"/>
      <c r="M212" s="181" t="s">
        <v>19</v>
      </c>
      <c r="N212" s="182" t="s">
        <v>47</v>
      </c>
      <c r="O212" s="65"/>
      <c r="P212" s="183">
        <f>O212*H212</f>
        <v>0</v>
      </c>
      <c r="Q212" s="183">
        <v>0</v>
      </c>
      <c r="R212" s="183">
        <f>Q212*H212</f>
        <v>0</v>
      </c>
      <c r="S212" s="183">
        <v>0</v>
      </c>
      <c r="T212" s="184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5" t="s">
        <v>232</v>
      </c>
      <c r="AT212" s="185" t="s">
        <v>227</v>
      </c>
      <c r="AU212" s="185" t="s">
        <v>86</v>
      </c>
      <c r="AY212" s="18" t="s">
        <v>225</v>
      </c>
      <c r="BE212" s="186">
        <f>IF(N212="základní",J212,0)</f>
        <v>0</v>
      </c>
      <c r="BF212" s="186">
        <f>IF(N212="snížená",J212,0)</f>
        <v>0</v>
      </c>
      <c r="BG212" s="186">
        <f>IF(N212="zákl. přenesená",J212,0)</f>
        <v>0</v>
      </c>
      <c r="BH212" s="186">
        <f>IF(N212="sníž. přenesená",J212,0)</f>
        <v>0</v>
      </c>
      <c r="BI212" s="186">
        <f>IF(N212="nulová",J212,0)</f>
        <v>0</v>
      </c>
      <c r="BJ212" s="18" t="s">
        <v>84</v>
      </c>
      <c r="BK212" s="186">
        <f>ROUND(I212*H212,2)</f>
        <v>0</v>
      </c>
      <c r="BL212" s="18" t="s">
        <v>232</v>
      </c>
      <c r="BM212" s="185" t="s">
        <v>672</v>
      </c>
    </row>
    <row r="213" spans="1:65" s="13" customFormat="1" ht="11.25">
      <c r="B213" s="187"/>
      <c r="C213" s="188"/>
      <c r="D213" s="189" t="s">
        <v>234</v>
      </c>
      <c r="E213" s="188"/>
      <c r="F213" s="191" t="s">
        <v>958</v>
      </c>
      <c r="G213" s="188"/>
      <c r="H213" s="192">
        <v>633</v>
      </c>
      <c r="I213" s="193"/>
      <c r="J213" s="188"/>
      <c r="K213" s="188"/>
      <c r="L213" s="194"/>
      <c r="M213" s="195"/>
      <c r="N213" s="196"/>
      <c r="O213" s="196"/>
      <c r="P213" s="196"/>
      <c r="Q213" s="196"/>
      <c r="R213" s="196"/>
      <c r="S213" s="196"/>
      <c r="T213" s="197"/>
      <c r="AT213" s="198" t="s">
        <v>234</v>
      </c>
      <c r="AU213" s="198" t="s">
        <v>86</v>
      </c>
      <c r="AV213" s="13" t="s">
        <v>86</v>
      </c>
      <c r="AW213" s="13" t="s">
        <v>4</v>
      </c>
      <c r="AX213" s="13" t="s">
        <v>84</v>
      </c>
      <c r="AY213" s="198" t="s">
        <v>225</v>
      </c>
    </row>
    <row r="214" spans="1:65" s="2" customFormat="1" ht="44.25" customHeight="1">
      <c r="A214" s="35"/>
      <c r="B214" s="36"/>
      <c r="C214" s="174" t="s">
        <v>959</v>
      </c>
      <c r="D214" s="174" t="s">
        <v>227</v>
      </c>
      <c r="E214" s="175" t="s">
        <v>641</v>
      </c>
      <c r="F214" s="176" t="s">
        <v>642</v>
      </c>
      <c r="G214" s="177" t="s">
        <v>361</v>
      </c>
      <c r="H214" s="178">
        <v>10.127000000000001</v>
      </c>
      <c r="I214" s="179"/>
      <c r="J214" s="180">
        <f>ROUND(I214*H214,2)</f>
        <v>0</v>
      </c>
      <c r="K214" s="176" t="s">
        <v>231</v>
      </c>
      <c r="L214" s="40"/>
      <c r="M214" s="181" t="s">
        <v>19</v>
      </c>
      <c r="N214" s="182" t="s">
        <v>47</v>
      </c>
      <c r="O214" s="65"/>
      <c r="P214" s="183">
        <f>O214*H214</f>
        <v>0</v>
      </c>
      <c r="Q214" s="183">
        <v>0</v>
      </c>
      <c r="R214" s="183">
        <f>Q214*H214</f>
        <v>0</v>
      </c>
      <c r="S214" s="183">
        <v>0</v>
      </c>
      <c r="T214" s="184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5" t="s">
        <v>232</v>
      </c>
      <c r="AT214" s="185" t="s">
        <v>227</v>
      </c>
      <c r="AU214" s="185" t="s">
        <v>86</v>
      </c>
      <c r="AY214" s="18" t="s">
        <v>225</v>
      </c>
      <c r="BE214" s="186">
        <f>IF(N214="základní",J214,0)</f>
        <v>0</v>
      </c>
      <c r="BF214" s="186">
        <f>IF(N214="snížená",J214,0)</f>
        <v>0</v>
      </c>
      <c r="BG214" s="186">
        <f>IF(N214="zákl. přenesená",J214,0)</f>
        <v>0</v>
      </c>
      <c r="BH214" s="186">
        <f>IF(N214="sníž. přenesená",J214,0)</f>
        <v>0</v>
      </c>
      <c r="BI214" s="186">
        <f>IF(N214="nulová",J214,0)</f>
        <v>0</v>
      </c>
      <c r="BJ214" s="18" t="s">
        <v>84</v>
      </c>
      <c r="BK214" s="186">
        <f>ROUND(I214*H214,2)</f>
        <v>0</v>
      </c>
      <c r="BL214" s="18" t="s">
        <v>232</v>
      </c>
      <c r="BM214" s="185" t="s">
        <v>960</v>
      </c>
    </row>
    <row r="215" spans="1:65" s="2" customFormat="1" ht="44.25" customHeight="1">
      <c r="A215" s="35"/>
      <c r="B215" s="36"/>
      <c r="C215" s="174" t="s">
        <v>961</v>
      </c>
      <c r="D215" s="174" t="s">
        <v>227</v>
      </c>
      <c r="E215" s="175" t="s">
        <v>962</v>
      </c>
      <c r="F215" s="176" t="s">
        <v>963</v>
      </c>
      <c r="G215" s="177" t="s">
        <v>361</v>
      </c>
      <c r="H215" s="178">
        <v>19.2</v>
      </c>
      <c r="I215" s="179"/>
      <c r="J215" s="180">
        <f>ROUND(I215*H215,2)</f>
        <v>0</v>
      </c>
      <c r="K215" s="176" t="s">
        <v>231</v>
      </c>
      <c r="L215" s="40"/>
      <c r="M215" s="181" t="s">
        <v>19</v>
      </c>
      <c r="N215" s="182" t="s">
        <v>47</v>
      </c>
      <c r="O215" s="65"/>
      <c r="P215" s="183">
        <f>O215*H215</f>
        <v>0</v>
      </c>
      <c r="Q215" s="183">
        <v>0</v>
      </c>
      <c r="R215" s="183">
        <f>Q215*H215</f>
        <v>0</v>
      </c>
      <c r="S215" s="183">
        <v>0</v>
      </c>
      <c r="T215" s="184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5" t="s">
        <v>232</v>
      </c>
      <c r="AT215" s="185" t="s">
        <v>227</v>
      </c>
      <c r="AU215" s="185" t="s">
        <v>86</v>
      </c>
      <c r="AY215" s="18" t="s">
        <v>225</v>
      </c>
      <c r="BE215" s="186">
        <f>IF(N215="základní",J215,0)</f>
        <v>0</v>
      </c>
      <c r="BF215" s="186">
        <f>IF(N215="snížená",J215,0)</f>
        <v>0</v>
      </c>
      <c r="BG215" s="186">
        <f>IF(N215="zákl. přenesená",J215,0)</f>
        <v>0</v>
      </c>
      <c r="BH215" s="186">
        <f>IF(N215="sníž. přenesená",J215,0)</f>
        <v>0</v>
      </c>
      <c r="BI215" s="186">
        <f>IF(N215="nulová",J215,0)</f>
        <v>0</v>
      </c>
      <c r="BJ215" s="18" t="s">
        <v>84</v>
      </c>
      <c r="BK215" s="186">
        <f>ROUND(I215*H215,2)</f>
        <v>0</v>
      </c>
      <c r="BL215" s="18" t="s">
        <v>232</v>
      </c>
      <c r="BM215" s="185" t="s">
        <v>964</v>
      </c>
    </row>
    <row r="216" spans="1:65" s="2" customFormat="1" ht="44.25" customHeight="1">
      <c r="A216" s="35"/>
      <c r="B216" s="36"/>
      <c r="C216" s="174" t="s">
        <v>965</v>
      </c>
      <c r="D216" s="174" t="s">
        <v>227</v>
      </c>
      <c r="E216" s="175" t="s">
        <v>645</v>
      </c>
      <c r="F216" s="176" t="s">
        <v>646</v>
      </c>
      <c r="G216" s="177" t="s">
        <v>361</v>
      </c>
      <c r="H216" s="178">
        <v>16.928999999999998</v>
      </c>
      <c r="I216" s="179"/>
      <c r="J216" s="180">
        <f>ROUND(I216*H216,2)</f>
        <v>0</v>
      </c>
      <c r="K216" s="176" t="s">
        <v>231</v>
      </c>
      <c r="L216" s="40"/>
      <c r="M216" s="181" t="s">
        <v>19</v>
      </c>
      <c r="N216" s="182" t="s">
        <v>47</v>
      </c>
      <c r="O216" s="65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5" t="s">
        <v>232</v>
      </c>
      <c r="AT216" s="185" t="s">
        <v>227</v>
      </c>
      <c r="AU216" s="185" t="s">
        <v>86</v>
      </c>
      <c r="AY216" s="18" t="s">
        <v>225</v>
      </c>
      <c r="BE216" s="186">
        <f>IF(N216="základní",J216,0)</f>
        <v>0</v>
      </c>
      <c r="BF216" s="186">
        <f>IF(N216="snížená",J216,0)</f>
        <v>0</v>
      </c>
      <c r="BG216" s="186">
        <f>IF(N216="zákl. přenesená",J216,0)</f>
        <v>0</v>
      </c>
      <c r="BH216" s="186">
        <f>IF(N216="sníž. přenesená",J216,0)</f>
        <v>0</v>
      </c>
      <c r="BI216" s="186">
        <f>IF(N216="nulová",J216,0)</f>
        <v>0</v>
      </c>
      <c r="BJ216" s="18" t="s">
        <v>84</v>
      </c>
      <c r="BK216" s="186">
        <f>ROUND(I216*H216,2)</f>
        <v>0</v>
      </c>
      <c r="BL216" s="18" t="s">
        <v>232</v>
      </c>
      <c r="BM216" s="185" t="s">
        <v>966</v>
      </c>
    </row>
    <row r="217" spans="1:65" s="2" customFormat="1" ht="44.25" customHeight="1">
      <c r="A217" s="35"/>
      <c r="B217" s="36"/>
      <c r="C217" s="174" t="s">
        <v>967</v>
      </c>
      <c r="D217" s="174" t="s">
        <v>227</v>
      </c>
      <c r="E217" s="175" t="s">
        <v>968</v>
      </c>
      <c r="F217" s="176" t="s">
        <v>841</v>
      </c>
      <c r="G217" s="177" t="s">
        <v>361</v>
      </c>
      <c r="H217" s="178">
        <v>12.54</v>
      </c>
      <c r="I217" s="179"/>
      <c r="J217" s="180">
        <f>ROUND(I217*H217,2)</f>
        <v>0</v>
      </c>
      <c r="K217" s="176" t="s">
        <v>231</v>
      </c>
      <c r="L217" s="40"/>
      <c r="M217" s="181" t="s">
        <v>19</v>
      </c>
      <c r="N217" s="182" t="s">
        <v>47</v>
      </c>
      <c r="O217" s="65"/>
      <c r="P217" s="183">
        <f>O217*H217</f>
        <v>0</v>
      </c>
      <c r="Q217" s="183">
        <v>0</v>
      </c>
      <c r="R217" s="183">
        <f>Q217*H217</f>
        <v>0</v>
      </c>
      <c r="S217" s="183">
        <v>0</v>
      </c>
      <c r="T217" s="184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5" t="s">
        <v>232</v>
      </c>
      <c r="AT217" s="185" t="s">
        <v>227</v>
      </c>
      <c r="AU217" s="185" t="s">
        <v>86</v>
      </c>
      <c r="AY217" s="18" t="s">
        <v>225</v>
      </c>
      <c r="BE217" s="186">
        <f>IF(N217="základní",J217,0)</f>
        <v>0</v>
      </c>
      <c r="BF217" s="186">
        <f>IF(N217="snížená",J217,0)</f>
        <v>0</v>
      </c>
      <c r="BG217" s="186">
        <f>IF(N217="zákl. přenesená",J217,0)</f>
        <v>0</v>
      </c>
      <c r="BH217" s="186">
        <f>IF(N217="sníž. přenesená",J217,0)</f>
        <v>0</v>
      </c>
      <c r="BI217" s="186">
        <f>IF(N217="nulová",J217,0)</f>
        <v>0</v>
      </c>
      <c r="BJ217" s="18" t="s">
        <v>84</v>
      </c>
      <c r="BK217" s="186">
        <f>ROUND(I217*H217,2)</f>
        <v>0</v>
      </c>
      <c r="BL217" s="18" t="s">
        <v>232</v>
      </c>
      <c r="BM217" s="185" t="s">
        <v>969</v>
      </c>
    </row>
    <row r="218" spans="1:65" s="12" customFormat="1" ht="22.9" customHeight="1">
      <c r="B218" s="158"/>
      <c r="C218" s="159"/>
      <c r="D218" s="160" t="s">
        <v>75</v>
      </c>
      <c r="E218" s="172" t="s">
        <v>648</v>
      </c>
      <c r="F218" s="172" t="s">
        <v>649</v>
      </c>
      <c r="G218" s="159"/>
      <c r="H218" s="159"/>
      <c r="I218" s="162"/>
      <c r="J218" s="173">
        <f>BK218</f>
        <v>0</v>
      </c>
      <c r="K218" s="159"/>
      <c r="L218" s="164"/>
      <c r="M218" s="165"/>
      <c r="N218" s="166"/>
      <c r="O218" s="166"/>
      <c r="P218" s="167">
        <f>P219</f>
        <v>0</v>
      </c>
      <c r="Q218" s="166"/>
      <c r="R218" s="167">
        <f>R219</f>
        <v>0</v>
      </c>
      <c r="S218" s="166"/>
      <c r="T218" s="168">
        <f>T219</f>
        <v>0</v>
      </c>
      <c r="AR218" s="169" t="s">
        <v>84</v>
      </c>
      <c r="AT218" s="170" t="s">
        <v>75</v>
      </c>
      <c r="AU218" s="170" t="s">
        <v>84</v>
      </c>
      <c r="AY218" s="169" t="s">
        <v>225</v>
      </c>
      <c r="BK218" s="171">
        <f>BK219</f>
        <v>0</v>
      </c>
    </row>
    <row r="219" spans="1:65" s="2" customFormat="1" ht="44.25" customHeight="1">
      <c r="A219" s="35"/>
      <c r="B219" s="36"/>
      <c r="C219" s="174" t="s">
        <v>970</v>
      </c>
      <c r="D219" s="174" t="s">
        <v>227</v>
      </c>
      <c r="E219" s="175" t="s">
        <v>674</v>
      </c>
      <c r="F219" s="176" t="s">
        <v>675</v>
      </c>
      <c r="G219" s="177" t="s">
        <v>361</v>
      </c>
      <c r="H219" s="178">
        <v>79.823999999999998</v>
      </c>
      <c r="I219" s="179"/>
      <c r="J219" s="180">
        <f>ROUND(I219*H219,2)</f>
        <v>0</v>
      </c>
      <c r="K219" s="176" t="s">
        <v>231</v>
      </c>
      <c r="L219" s="40"/>
      <c r="M219" s="181" t="s">
        <v>19</v>
      </c>
      <c r="N219" s="182" t="s">
        <v>47</v>
      </c>
      <c r="O219" s="65"/>
      <c r="P219" s="183">
        <f>O219*H219</f>
        <v>0</v>
      </c>
      <c r="Q219" s="183">
        <v>0</v>
      </c>
      <c r="R219" s="183">
        <f>Q219*H219</f>
        <v>0</v>
      </c>
      <c r="S219" s="183">
        <v>0</v>
      </c>
      <c r="T219" s="184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5" t="s">
        <v>232</v>
      </c>
      <c r="AT219" s="185" t="s">
        <v>227</v>
      </c>
      <c r="AU219" s="185" t="s">
        <v>86</v>
      </c>
      <c r="AY219" s="18" t="s">
        <v>225</v>
      </c>
      <c r="BE219" s="186">
        <f>IF(N219="základní",J219,0)</f>
        <v>0</v>
      </c>
      <c r="BF219" s="186">
        <f>IF(N219="snížená",J219,0)</f>
        <v>0</v>
      </c>
      <c r="BG219" s="186">
        <f>IF(N219="zákl. přenesená",J219,0)</f>
        <v>0</v>
      </c>
      <c r="BH219" s="186">
        <f>IF(N219="sníž. přenesená",J219,0)</f>
        <v>0</v>
      </c>
      <c r="BI219" s="186">
        <f>IF(N219="nulová",J219,0)</f>
        <v>0</v>
      </c>
      <c r="BJ219" s="18" t="s">
        <v>84</v>
      </c>
      <c r="BK219" s="186">
        <f>ROUND(I219*H219,2)</f>
        <v>0</v>
      </c>
      <c r="BL219" s="18" t="s">
        <v>232</v>
      </c>
      <c r="BM219" s="185" t="s">
        <v>971</v>
      </c>
    </row>
    <row r="220" spans="1:65" s="12" customFormat="1" ht="25.9" customHeight="1">
      <c r="B220" s="158"/>
      <c r="C220" s="159"/>
      <c r="D220" s="160" t="s">
        <v>75</v>
      </c>
      <c r="E220" s="161" t="s">
        <v>677</v>
      </c>
      <c r="F220" s="161" t="s">
        <v>678</v>
      </c>
      <c r="G220" s="159"/>
      <c r="H220" s="159"/>
      <c r="I220" s="162"/>
      <c r="J220" s="163">
        <f>BK220</f>
        <v>0</v>
      </c>
      <c r="K220" s="159"/>
      <c r="L220" s="164"/>
      <c r="M220" s="165"/>
      <c r="N220" s="166"/>
      <c r="O220" s="166"/>
      <c r="P220" s="167">
        <f>P221+P233</f>
        <v>0</v>
      </c>
      <c r="Q220" s="166"/>
      <c r="R220" s="167">
        <f>R221+R233</f>
        <v>1.0185252</v>
      </c>
      <c r="S220" s="166"/>
      <c r="T220" s="168">
        <f>T221+T233</f>
        <v>0.75</v>
      </c>
      <c r="AR220" s="169" t="s">
        <v>86</v>
      </c>
      <c r="AT220" s="170" t="s">
        <v>75</v>
      </c>
      <c r="AU220" s="170" t="s">
        <v>76</v>
      </c>
      <c r="AY220" s="169" t="s">
        <v>225</v>
      </c>
      <c r="BK220" s="171">
        <f>BK221+BK233</f>
        <v>0</v>
      </c>
    </row>
    <row r="221" spans="1:65" s="12" customFormat="1" ht="22.9" customHeight="1">
      <c r="B221" s="158"/>
      <c r="C221" s="159"/>
      <c r="D221" s="160" t="s">
        <v>75</v>
      </c>
      <c r="E221" s="172" t="s">
        <v>679</v>
      </c>
      <c r="F221" s="172" t="s">
        <v>680</v>
      </c>
      <c r="G221" s="159"/>
      <c r="H221" s="159"/>
      <c r="I221" s="162"/>
      <c r="J221" s="173">
        <f>BK221</f>
        <v>0</v>
      </c>
      <c r="K221" s="159"/>
      <c r="L221" s="164"/>
      <c r="M221" s="165"/>
      <c r="N221" s="166"/>
      <c r="O221" s="166"/>
      <c r="P221" s="167">
        <f>SUM(P222:P232)</f>
        <v>0</v>
      </c>
      <c r="Q221" s="166"/>
      <c r="R221" s="167">
        <f>SUM(R222:R232)</f>
        <v>0.98385000000000011</v>
      </c>
      <c r="S221" s="166"/>
      <c r="T221" s="168">
        <f>SUM(T222:T232)</f>
        <v>0.75</v>
      </c>
      <c r="AR221" s="169" t="s">
        <v>86</v>
      </c>
      <c r="AT221" s="170" t="s">
        <v>75</v>
      </c>
      <c r="AU221" s="170" t="s">
        <v>84</v>
      </c>
      <c r="AY221" s="169" t="s">
        <v>225</v>
      </c>
      <c r="BK221" s="171">
        <f>SUM(BK222:BK232)</f>
        <v>0</v>
      </c>
    </row>
    <row r="222" spans="1:65" s="2" customFormat="1" ht="24">
      <c r="A222" s="35"/>
      <c r="B222" s="36"/>
      <c r="C222" s="174" t="s">
        <v>972</v>
      </c>
      <c r="D222" s="174" t="s">
        <v>227</v>
      </c>
      <c r="E222" s="175" t="s">
        <v>681</v>
      </c>
      <c r="F222" s="176" t="s">
        <v>682</v>
      </c>
      <c r="G222" s="177" t="s">
        <v>683</v>
      </c>
      <c r="H222" s="178">
        <v>937</v>
      </c>
      <c r="I222" s="179"/>
      <c r="J222" s="180">
        <f>ROUND(I222*H222,2)</f>
        <v>0</v>
      </c>
      <c r="K222" s="176" t="s">
        <v>231</v>
      </c>
      <c r="L222" s="40"/>
      <c r="M222" s="181" t="s">
        <v>19</v>
      </c>
      <c r="N222" s="182" t="s">
        <v>47</v>
      </c>
      <c r="O222" s="65"/>
      <c r="P222" s="183">
        <f>O222*H222</f>
        <v>0</v>
      </c>
      <c r="Q222" s="183">
        <v>5.0000000000000002E-5</v>
      </c>
      <c r="R222" s="183">
        <f>Q222*H222</f>
        <v>4.6850000000000003E-2</v>
      </c>
      <c r="S222" s="183">
        <v>0</v>
      </c>
      <c r="T222" s="184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5" t="s">
        <v>128</v>
      </c>
      <c r="AT222" s="185" t="s">
        <v>227</v>
      </c>
      <c r="AU222" s="185" t="s">
        <v>86</v>
      </c>
      <c r="AY222" s="18" t="s">
        <v>225</v>
      </c>
      <c r="BE222" s="186">
        <f>IF(N222="základní",J222,0)</f>
        <v>0</v>
      </c>
      <c r="BF222" s="186">
        <f>IF(N222="snížená",J222,0)</f>
        <v>0</v>
      </c>
      <c r="BG222" s="186">
        <f>IF(N222="zákl. přenesená",J222,0)</f>
        <v>0</v>
      </c>
      <c r="BH222" s="186">
        <f>IF(N222="sníž. přenesená",J222,0)</f>
        <v>0</v>
      </c>
      <c r="BI222" s="186">
        <f>IF(N222="nulová",J222,0)</f>
        <v>0</v>
      </c>
      <c r="BJ222" s="18" t="s">
        <v>84</v>
      </c>
      <c r="BK222" s="186">
        <f>ROUND(I222*H222,2)</f>
        <v>0</v>
      </c>
      <c r="BL222" s="18" t="s">
        <v>128</v>
      </c>
      <c r="BM222" s="185" t="s">
        <v>684</v>
      </c>
    </row>
    <row r="223" spans="1:65" s="13" customFormat="1" ht="11.25">
      <c r="B223" s="187"/>
      <c r="C223" s="188"/>
      <c r="D223" s="189" t="s">
        <v>234</v>
      </c>
      <c r="E223" s="190" t="s">
        <v>19</v>
      </c>
      <c r="F223" s="191" t="s">
        <v>973</v>
      </c>
      <c r="G223" s="188"/>
      <c r="H223" s="192">
        <v>937</v>
      </c>
      <c r="I223" s="193"/>
      <c r="J223" s="188"/>
      <c r="K223" s="188"/>
      <c r="L223" s="194"/>
      <c r="M223" s="195"/>
      <c r="N223" s="196"/>
      <c r="O223" s="196"/>
      <c r="P223" s="196"/>
      <c r="Q223" s="196"/>
      <c r="R223" s="196"/>
      <c r="S223" s="196"/>
      <c r="T223" s="197"/>
      <c r="AT223" s="198" t="s">
        <v>234</v>
      </c>
      <c r="AU223" s="198" t="s">
        <v>86</v>
      </c>
      <c r="AV223" s="13" t="s">
        <v>86</v>
      </c>
      <c r="AW223" s="13" t="s">
        <v>37</v>
      </c>
      <c r="AX223" s="13" t="s">
        <v>84</v>
      </c>
      <c r="AY223" s="198" t="s">
        <v>225</v>
      </c>
    </row>
    <row r="224" spans="1:65" s="2" customFormat="1" ht="16.5" customHeight="1">
      <c r="A224" s="35"/>
      <c r="B224" s="36"/>
      <c r="C224" s="210" t="s">
        <v>974</v>
      </c>
      <c r="D224" s="210" t="s">
        <v>410</v>
      </c>
      <c r="E224" s="211" t="s">
        <v>686</v>
      </c>
      <c r="F224" s="212" t="s">
        <v>687</v>
      </c>
      <c r="G224" s="213" t="s">
        <v>361</v>
      </c>
      <c r="H224" s="214">
        <v>0.93700000000000006</v>
      </c>
      <c r="I224" s="215"/>
      <c r="J224" s="216">
        <f>ROUND(I224*H224,2)</f>
        <v>0</v>
      </c>
      <c r="K224" s="212" t="s">
        <v>19</v>
      </c>
      <c r="L224" s="217"/>
      <c r="M224" s="218" t="s">
        <v>19</v>
      </c>
      <c r="N224" s="219" t="s">
        <v>47</v>
      </c>
      <c r="O224" s="65"/>
      <c r="P224" s="183">
        <f>O224*H224</f>
        <v>0</v>
      </c>
      <c r="Q224" s="183">
        <v>1</v>
      </c>
      <c r="R224" s="183">
        <f>Q224*H224</f>
        <v>0.93700000000000006</v>
      </c>
      <c r="S224" s="183">
        <v>0</v>
      </c>
      <c r="T224" s="184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5" t="s">
        <v>175</v>
      </c>
      <c r="AT224" s="185" t="s">
        <v>410</v>
      </c>
      <c r="AU224" s="185" t="s">
        <v>86</v>
      </c>
      <c r="AY224" s="18" t="s">
        <v>225</v>
      </c>
      <c r="BE224" s="186">
        <f>IF(N224="základní",J224,0)</f>
        <v>0</v>
      </c>
      <c r="BF224" s="186">
        <f>IF(N224="snížená",J224,0)</f>
        <v>0</v>
      </c>
      <c r="BG224" s="186">
        <f>IF(N224="zákl. přenesená",J224,0)</f>
        <v>0</v>
      </c>
      <c r="BH224" s="186">
        <f>IF(N224="sníž. přenesená",J224,0)</f>
        <v>0</v>
      </c>
      <c r="BI224" s="186">
        <f>IF(N224="nulová",J224,0)</f>
        <v>0</v>
      </c>
      <c r="BJ224" s="18" t="s">
        <v>84</v>
      </c>
      <c r="BK224" s="186">
        <f>ROUND(I224*H224,2)</f>
        <v>0</v>
      </c>
      <c r="BL224" s="18" t="s">
        <v>128</v>
      </c>
      <c r="BM224" s="185" t="s">
        <v>688</v>
      </c>
    </row>
    <row r="225" spans="1:65" s="2" customFormat="1" ht="19.5">
      <c r="A225" s="35"/>
      <c r="B225" s="36"/>
      <c r="C225" s="37"/>
      <c r="D225" s="189" t="s">
        <v>414</v>
      </c>
      <c r="E225" s="37"/>
      <c r="F225" s="220" t="s">
        <v>689</v>
      </c>
      <c r="G225" s="37"/>
      <c r="H225" s="37"/>
      <c r="I225" s="221"/>
      <c r="J225" s="37"/>
      <c r="K225" s="37"/>
      <c r="L225" s="40"/>
      <c r="M225" s="222"/>
      <c r="N225" s="223"/>
      <c r="O225" s="65"/>
      <c r="P225" s="65"/>
      <c r="Q225" s="65"/>
      <c r="R225" s="65"/>
      <c r="S225" s="65"/>
      <c r="T225" s="66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T225" s="18" t="s">
        <v>414</v>
      </c>
      <c r="AU225" s="18" t="s">
        <v>86</v>
      </c>
    </row>
    <row r="226" spans="1:65" s="13" customFormat="1" ht="11.25">
      <c r="B226" s="187"/>
      <c r="C226" s="188"/>
      <c r="D226" s="189" t="s">
        <v>234</v>
      </c>
      <c r="E226" s="188"/>
      <c r="F226" s="191" t="s">
        <v>975</v>
      </c>
      <c r="G226" s="188"/>
      <c r="H226" s="192">
        <v>0.93700000000000006</v>
      </c>
      <c r="I226" s="193"/>
      <c r="J226" s="188"/>
      <c r="K226" s="188"/>
      <c r="L226" s="194"/>
      <c r="M226" s="195"/>
      <c r="N226" s="196"/>
      <c r="O226" s="196"/>
      <c r="P226" s="196"/>
      <c r="Q226" s="196"/>
      <c r="R226" s="196"/>
      <c r="S226" s="196"/>
      <c r="T226" s="197"/>
      <c r="AT226" s="198" t="s">
        <v>234</v>
      </c>
      <c r="AU226" s="198" t="s">
        <v>86</v>
      </c>
      <c r="AV226" s="13" t="s">
        <v>86</v>
      </c>
      <c r="AW226" s="13" t="s">
        <v>4</v>
      </c>
      <c r="AX226" s="13" t="s">
        <v>84</v>
      </c>
      <c r="AY226" s="198" t="s">
        <v>225</v>
      </c>
    </row>
    <row r="227" spans="1:65" s="2" customFormat="1" ht="24">
      <c r="A227" s="35"/>
      <c r="B227" s="36"/>
      <c r="C227" s="174" t="s">
        <v>976</v>
      </c>
      <c r="D227" s="174" t="s">
        <v>227</v>
      </c>
      <c r="E227" s="175" t="s">
        <v>691</v>
      </c>
      <c r="F227" s="176" t="s">
        <v>692</v>
      </c>
      <c r="G227" s="177" t="s">
        <v>683</v>
      </c>
      <c r="H227" s="178">
        <v>750</v>
      </c>
      <c r="I227" s="179"/>
      <c r="J227" s="180">
        <f>ROUND(I227*H227,2)</f>
        <v>0</v>
      </c>
      <c r="K227" s="176" t="s">
        <v>231</v>
      </c>
      <c r="L227" s="40"/>
      <c r="M227" s="181" t="s">
        <v>19</v>
      </c>
      <c r="N227" s="182" t="s">
        <v>47</v>
      </c>
      <c r="O227" s="65"/>
      <c r="P227" s="183">
        <f>O227*H227</f>
        <v>0</v>
      </c>
      <c r="Q227" s="183">
        <v>0</v>
      </c>
      <c r="R227" s="183">
        <f>Q227*H227</f>
        <v>0</v>
      </c>
      <c r="S227" s="183">
        <v>1E-3</v>
      </c>
      <c r="T227" s="184">
        <f>S227*H227</f>
        <v>0.75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5" t="s">
        <v>128</v>
      </c>
      <c r="AT227" s="185" t="s">
        <v>227</v>
      </c>
      <c r="AU227" s="185" t="s">
        <v>86</v>
      </c>
      <c r="AY227" s="18" t="s">
        <v>225</v>
      </c>
      <c r="BE227" s="186">
        <f>IF(N227="základní",J227,0)</f>
        <v>0</v>
      </c>
      <c r="BF227" s="186">
        <f>IF(N227="snížená",J227,0)</f>
        <v>0</v>
      </c>
      <c r="BG227" s="186">
        <f>IF(N227="zákl. přenesená",J227,0)</f>
        <v>0</v>
      </c>
      <c r="BH227" s="186">
        <f>IF(N227="sníž. přenesená",J227,0)</f>
        <v>0</v>
      </c>
      <c r="BI227" s="186">
        <f>IF(N227="nulová",J227,0)</f>
        <v>0</v>
      </c>
      <c r="BJ227" s="18" t="s">
        <v>84</v>
      </c>
      <c r="BK227" s="186">
        <f>ROUND(I227*H227,2)</f>
        <v>0</v>
      </c>
      <c r="BL227" s="18" t="s">
        <v>128</v>
      </c>
      <c r="BM227" s="185" t="s">
        <v>693</v>
      </c>
    </row>
    <row r="228" spans="1:65" s="13" customFormat="1" ht="11.25">
      <c r="B228" s="187"/>
      <c r="C228" s="188"/>
      <c r="D228" s="189" t="s">
        <v>234</v>
      </c>
      <c r="E228" s="190" t="s">
        <v>19</v>
      </c>
      <c r="F228" s="191" t="s">
        <v>977</v>
      </c>
      <c r="G228" s="188"/>
      <c r="H228" s="192">
        <v>750</v>
      </c>
      <c r="I228" s="193"/>
      <c r="J228" s="188"/>
      <c r="K228" s="188"/>
      <c r="L228" s="194"/>
      <c r="M228" s="195"/>
      <c r="N228" s="196"/>
      <c r="O228" s="196"/>
      <c r="P228" s="196"/>
      <c r="Q228" s="196"/>
      <c r="R228" s="196"/>
      <c r="S228" s="196"/>
      <c r="T228" s="197"/>
      <c r="AT228" s="198" t="s">
        <v>234</v>
      </c>
      <c r="AU228" s="198" t="s">
        <v>86</v>
      </c>
      <c r="AV228" s="13" t="s">
        <v>86</v>
      </c>
      <c r="AW228" s="13" t="s">
        <v>37</v>
      </c>
      <c r="AX228" s="13" t="s">
        <v>84</v>
      </c>
      <c r="AY228" s="198" t="s">
        <v>225</v>
      </c>
    </row>
    <row r="229" spans="1:65" s="2" customFormat="1" ht="16.5" customHeight="1">
      <c r="A229" s="35"/>
      <c r="B229" s="36"/>
      <c r="C229" s="174" t="s">
        <v>978</v>
      </c>
      <c r="D229" s="174" t="s">
        <v>227</v>
      </c>
      <c r="E229" s="175" t="s">
        <v>695</v>
      </c>
      <c r="F229" s="176" t="s">
        <v>696</v>
      </c>
      <c r="G229" s="177" t="s">
        <v>683</v>
      </c>
      <c r="H229" s="178">
        <v>4500</v>
      </c>
      <c r="I229" s="179"/>
      <c r="J229" s="180">
        <f>ROUND(I229*H229,2)</f>
        <v>0</v>
      </c>
      <c r="K229" s="176" t="s">
        <v>19</v>
      </c>
      <c r="L229" s="40"/>
      <c r="M229" s="181" t="s">
        <v>19</v>
      </c>
      <c r="N229" s="182" t="s">
        <v>47</v>
      </c>
      <c r="O229" s="65"/>
      <c r="P229" s="183">
        <f>O229*H229</f>
        <v>0</v>
      </c>
      <c r="Q229" s="183">
        <v>0</v>
      </c>
      <c r="R229" s="183">
        <f>Q229*H229</f>
        <v>0</v>
      </c>
      <c r="S229" s="183">
        <v>0</v>
      </c>
      <c r="T229" s="184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5" t="s">
        <v>128</v>
      </c>
      <c r="AT229" s="185" t="s">
        <v>227</v>
      </c>
      <c r="AU229" s="185" t="s">
        <v>86</v>
      </c>
      <c r="AY229" s="18" t="s">
        <v>225</v>
      </c>
      <c r="BE229" s="186">
        <f>IF(N229="základní",J229,0)</f>
        <v>0</v>
      </c>
      <c r="BF229" s="186">
        <f>IF(N229="snížená",J229,0)</f>
        <v>0</v>
      </c>
      <c r="BG229" s="186">
        <f>IF(N229="zákl. přenesená",J229,0)</f>
        <v>0</v>
      </c>
      <c r="BH229" s="186">
        <f>IF(N229="sníž. přenesená",J229,0)</f>
        <v>0</v>
      </c>
      <c r="BI229" s="186">
        <f>IF(N229="nulová",J229,0)</f>
        <v>0</v>
      </c>
      <c r="BJ229" s="18" t="s">
        <v>84</v>
      </c>
      <c r="BK229" s="186">
        <f>ROUND(I229*H229,2)</f>
        <v>0</v>
      </c>
      <c r="BL229" s="18" t="s">
        <v>128</v>
      </c>
      <c r="BM229" s="185" t="s">
        <v>697</v>
      </c>
    </row>
    <row r="230" spans="1:65" s="2" customFormat="1" ht="19.5">
      <c r="A230" s="35"/>
      <c r="B230" s="36"/>
      <c r="C230" s="37"/>
      <c r="D230" s="189" t="s">
        <v>414</v>
      </c>
      <c r="E230" s="37"/>
      <c r="F230" s="220" t="s">
        <v>698</v>
      </c>
      <c r="G230" s="37"/>
      <c r="H230" s="37"/>
      <c r="I230" s="221"/>
      <c r="J230" s="37"/>
      <c r="K230" s="37"/>
      <c r="L230" s="40"/>
      <c r="M230" s="222"/>
      <c r="N230" s="223"/>
      <c r="O230" s="65"/>
      <c r="P230" s="65"/>
      <c r="Q230" s="65"/>
      <c r="R230" s="65"/>
      <c r="S230" s="65"/>
      <c r="T230" s="66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T230" s="18" t="s">
        <v>414</v>
      </c>
      <c r="AU230" s="18" t="s">
        <v>86</v>
      </c>
    </row>
    <row r="231" spans="1:65" s="13" customFormat="1" ht="11.25">
      <c r="B231" s="187"/>
      <c r="C231" s="188"/>
      <c r="D231" s="189" t="s">
        <v>234</v>
      </c>
      <c r="E231" s="188"/>
      <c r="F231" s="191" t="s">
        <v>979</v>
      </c>
      <c r="G231" s="188"/>
      <c r="H231" s="192">
        <v>4500</v>
      </c>
      <c r="I231" s="193"/>
      <c r="J231" s="188"/>
      <c r="K231" s="188"/>
      <c r="L231" s="194"/>
      <c r="M231" s="195"/>
      <c r="N231" s="196"/>
      <c r="O231" s="196"/>
      <c r="P231" s="196"/>
      <c r="Q231" s="196"/>
      <c r="R231" s="196"/>
      <c r="S231" s="196"/>
      <c r="T231" s="197"/>
      <c r="AT231" s="198" t="s">
        <v>234</v>
      </c>
      <c r="AU231" s="198" t="s">
        <v>86</v>
      </c>
      <c r="AV231" s="13" t="s">
        <v>86</v>
      </c>
      <c r="AW231" s="13" t="s">
        <v>4</v>
      </c>
      <c r="AX231" s="13" t="s">
        <v>84</v>
      </c>
      <c r="AY231" s="198" t="s">
        <v>225</v>
      </c>
    </row>
    <row r="232" spans="1:65" s="2" customFormat="1" ht="44.25" customHeight="1">
      <c r="A232" s="35"/>
      <c r="B232" s="36"/>
      <c r="C232" s="174" t="s">
        <v>980</v>
      </c>
      <c r="D232" s="174" t="s">
        <v>227</v>
      </c>
      <c r="E232" s="175" t="s">
        <v>700</v>
      </c>
      <c r="F232" s="176" t="s">
        <v>701</v>
      </c>
      <c r="G232" s="177" t="s">
        <v>361</v>
      </c>
      <c r="H232" s="178">
        <v>0.98399999999999999</v>
      </c>
      <c r="I232" s="179"/>
      <c r="J232" s="180">
        <f>ROUND(I232*H232,2)</f>
        <v>0</v>
      </c>
      <c r="K232" s="176" t="s">
        <v>231</v>
      </c>
      <c r="L232" s="40"/>
      <c r="M232" s="181" t="s">
        <v>19</v>
      </c>
      <c r="N232" s="182" t="s">
        <v>47</v>
      </c>
      <c r="O232" s="65"/>
      <c r="P232" s="183">
        <f>O232*H232</f>
        <v>0</v>
      </c>
      <c r="Q232" s="183">
        <v>0</v>
      </c>
      <c r="R232" s="183">
        <f>Q232*H232</f>
        <v>0</v>
      </c>
      <c r="S232" s="183">
        <v>0</v>
      </c>
      <c r="T232" s="184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5" t="s">
        <v>128</v>
      </c>
      <c r="AT232" s="185" t="s">
        <v>227</v>
      </c>
      <c r="AU232" s="185" t="s">
        <v>86</v>
      </c>
      <c r="AY232" s="18" t="s">
        <v>225</v>
      </c>
      <c r="BE232" s="186">
        <f>IF(N232="základní",J232,0)</f>
        <v>0</v>
      </c>
      <c r="BF232" s="186">
        <f>IF(N232="snížená",J232,0)</f>
        <v>0</v>
      </c>
      <c r="BG232" s="186">
        <f>IF(N232="zákl. přenesená",J232,0)</f>
        <v>0</v>
      </c>
      <c r="BH232" s="186">
        <f>IF(N232="sníž. přenesená",J232,0)</f>
        <v>0</v>
      </c>
      <c r="BI232" s="186">
        <f>IF(N232="nulová",J232,0)</f>
        <v>0</v>
      </c>
      <c r="BJ232" s="18" t="s">
        <v>84</v>
      </c>
      <c r="BK232" s="186">
        <f>ROUND(I232*H232,2)</f>
        <v>0</v>
      </c>
      <c r="BL232" s="18" t="s">
        <v>128</v>
      </c>
      <c r="BM232" s="185" t="s">
        <v>702</v>
      </c>
    </row>
    <row r="233" spans="1:65" s="12" customFormat="1" ht="22.9" customHeight="1">
      <c r="B233" s="158"/>
      <c r="C233" s="159"/>
      <c r="D233" s="160" t="s">
        <v>75</v>
      </c>
      <c r="E233" s="172" t="s">
        <v>703</v>
      </c>
      <c r="F233" s="172" t="s">
        <v>704</v>
      </c>
      <c r="G233" s="159"/>
      <c r="H233" s="159"/>
      <c r="I233" s="162"/>
      <c r="J233" s="173">
        <f>BK233</f>
        <v>0</v>
      </c>
      <c r="K233" s="159"/>
      <c r="L233" s="164"/>
      <c r="M233" s="165"/>
      <c r="N233" s="166"/>
      <c r="O233" s="166"/>
      <c r="P233" s="167">
        <f>SUM(P234:P236)</f>
        <v>0</v>
      </c>
      <c r="Q233" s="166"/>
      <c r="R233" s="167">
        <f>SUM(R234:R236)</f>
        <v>3.4675200000000003E-2</v>
      </c>
      <c r="S233" s="166"/>
      <c r="T233" s="168">
        <f>SUM(T234:T236)</f>
        <v>0</v>
      </c>
      <c r="AR233" s="169" t="s">
        <v>86</v>
      </c>
      <c r="AT233" s="170" t="s">
        <v>75</v>
      </c>
      <c r="AU233" s="170" t="s">
        <v>84</v>
      </c>
      <c r="AY233" s="169" t="s">
        <v>225</v>
      </c>
      <c r="BK233" s="171">
        <f>SUM(BK234:BK236)</f>
        <v>0</v>
      </c>
    </row>
    <row r="234" spans="1:65" s="2" customFormat="1" ht="33" customHeight="1">
      <c r="A234" s="35"/>
      <c r="B234" s="36"/>
      <c r="C234" s="174" t="s">
        <v>981</v>
      </c>
      <c r="D234" s="174" t="s">
        <v>227</v>
      </c>
      <c r="E234" s="175" t="s">
        <v>705</v>
      </c>
      <c r="F234" s="176" t="s">
        <v>706</v>
      </c>
      <c r="G234" s="177" t="s">
        <v>230</v>
      </c>
      <c r="H234" s="178">
        <v>108.36</v>
      </c>
      <c r="I234" s="179"/>
      <c r="J234" s="180">
        <f>ROUND(I234*H234,2)</f>
        <v>0</v>
      </c>
      <c r="K234" s="176" t="s">
        <v>231</v>
      </c>
      <c r="L234" s="40"/>
      <c r="M234" s="181" t="s">
        <v>19</v>
      </c>
      <c r="N234" s="182" t="s">
        <v>47</v>
      </c>
      <c r="O234" s="65"/>
      <c r="P234" s="183">
        <f>O234*H234</f>
        <v>0</v>
      </c>
      <c r="Q234" s="183">
        <v>3.2000000000000003E-4</v>
      </c>
      <c r="R234" s="183">
        <f>Q234*H234</f>
        <v>3.4675200000000003E-2</v>
      </c>
      <c r="S234" s="183">
        <v>0</v>
      </c>
      <c r="T234" s="184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5" t="s">
        <v>128</v>
      </c>
      <c r="AT234" s="185" t="s">
        <v>227</v>
      </c>
      <c r="AU234" s="185" t="s">
        <v>86</v>
      </c>
      <c r="AY234" s="18" t="s">
        <v>225</v>
      </c>
      <c r="BE234" s="186">
        <f>IF(N234="základní",J234,0)</f>
        <v>0</v>
      </c>
      <c r="BF234" s="186">
        <f>IF(N234="snížená",J234,0)</f>
        <v>0</v>
      </c>
      <c r="BG234" s="186">
        <f>IF(N234="zákl. přenesená",J234,0)</f>
        <v>0</v>
      </c>
      <c r="BH234" s="186">
        <f>IF(N234="sníž. přenesená",J234,0)</f>
        <v>0</v>
      </c>
      <c r="BI234" s="186">
        <f>IF(N234="nulová",J234,0)</f>
        <v>0</v>
      </c>
      <c r="BJ234" s="18" t="s">
        <v>84</v>
      </c>
      <c r="BK234" s="186">
        <f>ROUND(I234*H234,2)</f>
        <v>0</v>
      </c>
      <c r="BL234" s="18" t="s">
        <v>128</v>
      </c>
      <c r="BM234" s="185" t="s">
        <v>707</v>
      </c>
    </row>
    <row r="235" spans="1:65" s="2" customFormat="1" ht="58.5">
      <c r="A235" s="35"/>
      <c r="B235" s="36"/>
      <c r="C235" s="37"/>
      <c r="D235" s="189" t="s">
        <v>414</v>
      </c>
      <c r="E235" s="37"/>
      <c r="F235" s="220" t="s">
        <v>708</v>
      </c>
      <c r="G235" s="37"/>
      <c r="H235" s="37"/>
      <c r="I235" s="221"/>
      <c r="J235" s="37"/>
      <c r="K235" s="37"/>
      <c r="L235" s="40"/>
      <c r="M235" s="222"/>
      <c r="N235" s="223"/>
      <c r="O235" s="65"/>
      <c r="P235" s="65"/>
      <c r="Q235" s="65"/>
      <c r="R235" s="65"/>
      <c r="S235" s="65"/>
      <c r="T235" s="66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T235" s="18" t="s">
        <v>414</v>
      </c>
      <c r="AU235" s="18" t="s">
        <v>86</v>
      </c>
    </row>
    <row r="236" spans="1:65" s="13" customFormat="1" ht="11.25">
      <c r="B236" s="187"/>
      <c r="C236" s="188"/>
      <c r="D236" s="189" t="s">
        <v>234</v>
      </c>
      <c r="E236" s="190" t="s">
        <v>19</v>
      </c>
      <c r="F236" s="191" t="s">
        <v>982</v>
      </c>
      <c r="G236" s="188"/>
      <c r="H236" s="192">
        <v>108.36</v>
      </c>
      <c r="I236" s="193"/>
      <c r="J236" s="188"/>
      <c r="K236" s="188"/>
      <c r="L236" s="194"/>
      <c r="M236" s="195"/>
      <c r="N236" s="196"/>
      <c r="O236" s="196"/>
      <c r="P236" s="196"/>
      <c r="Q236" s="196"/>
      <c r="R236" s="196"/>
      <c r="S236" s="196"/>
      <c r="T236" s="197"/>
      <c r="AT236" s="198" t="s">
        <v>234</v>
      </c>
      <c r="AU236" s="198" t="s">
        <v>86</v>
      </c>
      <c r="AV236" s="13" t="s">
        <v>86</v>
      </c>
      <c r="AW236" s="13" t="s">
        <v>37</v>
      </c>
      <c r="AX236" s="13" t="s">
        <v>84</v>
      </c>
      <c r="AY236" s="198" t="s">
        <v>225</v>
      </c>
    </row>
    <row r="237" spans="1:65" s="12" customFormat="1" ht="25.9" customHeight="1">
      <c r="B237" s="158"/>
      <c r="C237" s="159"/>
      <c r="D237" s="160" t="s">
        <v>75</v>
      </c>
      <c r="E237" s="161" t="s">
        <v>410</v>
      </c>
      <c r="F237" s="161" t="s">
        <v>983</v>
      </c>
      <c r="G237" s="159"/>
      <c r="H237" s="159"/>
      <c r="I237" s="162"/>
      <c r="J237" s="163">
        <f>BK237</f>
        <v>0</v>
      </c>
      <c r="K237" s="159"/>
      <c r="L237" s="164"/>
      <c r="M237" s="165"/>
      <c r="N237" s="166"/>
      <c r="O237" s="166"/>
      <c r="P237" s="167">
        <f>P238</f>
        <v>0</v>
      </c>
      <c r="Q237" s="166"/>
      <c r="R237" s="167">
        <f>R238</f>
        <v>3.7260000000000001E-2</v>
      </c>
      <c r="S237" s="166"/>
      <c r="T237" s="168">
        <f>T238</f>
        <v>0</v>
      </c>
      <c r="AR237" s="169" t="s">
        <v>273</v>
      </c>
      <c r="AT237" s="170" t="s">
        <v>75</v>
      </c>
      <c r="AU237" s="170" t="s">
        <v>76</v>
      </c>
      <c r="AY237" s="169" t="s">
        <v>225</v>
      </c>
      <c r="BK237" s="171">
        <f>BK238</f>
        <v>0</v>
      </c>
    </row>
    <row r="238" spans="1:65" s="12" customFormat="1" ht="22.9" customHeight="1">
      <c r="B238" s="158"/>
      <c r="C238" s="159"/>
      <c r="D238" s="160" t="s">
        <v>75</v>
      </c>
      <c r="E238" s="172" t="s">
        <v>984</v>
      </c>
      <c r="F238" s="172" t="s">
        <v>985</v>
      </c>
      <c r="G238" s="159"/>
      <c r="H238" s="159"/>
      <c r="I238" s="162"/>
      <c r="J238" s="173">
        <f>BK238</f>
        <v>0</v>
      </c>
      <c r="K238" s="159"/>
      <c r="L238" s="164"/>
      <c r="M238" s="165"/>
      <c r="N238" s="166"/>
      <c r="O238" s="166"/>
      <c r="P238" s="167">
        <f>SUM(P239:P244)</f>
        <v>0</v>
      </c>
      <c r="Q238" s="166"/>
      <c r="R238" s="167">
        <f>SUM(R239:R244)</f>
        <v>3.7260000000000001E-2</v>
      </c>
      <c r="S238" s="166"/>
      <c r="T238" s="168">
        <f>SUM(T239:T244)</f>
        <v>0</v>
      </c>
      <c r="AR238" s="169" t="s">
        <v>273</v>
      </c>
      <c r="AT238" s="170" t="s">
        <v>75</v>
      </c>
      <c r="AU238" s="170" t="s">
        <v>84</v>
      </c>
      <c r="AY238" s="169" t="s">
        <v>225</v>
      </c>
      <c r="BK238" s="171">
        <f>SUM(BK239:BK244)</f>
        <v>0</v>
      </c>
    </row>
    <row r="239" spans="1:65" s="2" customFormat="1" ht="24">
      <c r="A239" s="35"/>
      <c r="B239" s="36"/>
      <c r="C239" s="174" t="s">
        <v>986</v>
      </c>
      <c r="D239" s="174" t="s">
        <v>227</v>
      </c>
      <c r="E239" s="175" t="s">
        <v>987</v>
      </c>
      <c r="F239" s="176" t="s">
        <v>988</v>
      </c>
      <c r="G239" s="177" t="s">
        <v>559</v>
      </c>
      <c r="H239" s="178">
        <v>54</v>
      </c>
      <c r="I239" s="179"/>
      <c r="J239" s="180">
        <f>ROUND(I239*H239,2)</f>
        <v>0</v>
      </c>
      <c r="K239" s="176" t="s">
        <v>231</v>
      </c>
      <c r="L239" s="40"/>
      <c r="M239" s="181" t="s">
        <v>19</v>
      </c>
      <c r="N239" s="182" t="s">
        <v>47</v>
      </c>
      <c r="O239" s="65"/>
      <c r="P239" s="183">
        <f>O239*H239</f>
        <v>0</v>
      </c>
      <c r="Q239" s="183">
        <v>0</v>
      </c>
      <c r="R239" s="183">
        <f>Q239*H239</f>
        <v>0</v>
      </c>
      <c r="S239" s="183">
        <v>0</v>
      </c>
      <c r="T239" s="184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5" t="s">
        <v>989</v>
      </c>
      <c r="AT239" s="185" t="s">
        <v>227</v>
      </c>
      <c r="AU239" s="185" t="s">
        <v>86</v>
      </c>
      <c r="AY239" s="18" t="s">
        <v>225</v>
      </c>
      <c r="BE239" s="186">
        <f>IF(N239="základní",J239,0)</f>
        <v>0</v>
      </c>
      <c r="BF239" s="186">
        <f>IF(N239="snížená",J239,0)</f>
        <v>0</v>
      </c>
      <c r="BG239" s="186">
        <f>IF(N239="zákl. přenesená",J239,0)</f>
        <v>0</v>
      </c>
      <c r="BH239" s="186">
        <f>IF(N239="sníž. přenesená",J239,0)</f>
        <v>0</v>
      </c>
      <c r="BI239" s="186">
        <f>IF(N239="nulová",J239,0)</f>
        <v>0</v>
      </c>
      <c r="BJ239" s="18" t="s">
        <v>84</v>
      </c>
      <c r="BK239" s="186">
        <f>ROUND(I239*H239,2)</f>
        <v>0</v>
      </c>
      <c r="BL239" s="18" t="s">
        <v>989</v>
      </c>
      <c r="BM239" s="185" t="s">
        <v>990</v>
      </c>
    </row>
    <row r="240" spans="1:65" s="13" customFormat="1" ht="11.25">
      <c r="B240" s="187"/>
      <c r="C240" s="188"/>
      <c r="D240" s="189" t="s">
        <v>234</v>
      </c>
      <c r="E240" s="190" t="s">
        <v>19</v>
      </c>
      <c r="F240" s="191" t="s">
        <v>991</v>
      </c>
      <c r="G240" s="188"/>
      <c r="H240" s="192">
        <v>54</v>
      </c>
      <c r="I240" s="193"/>
      <c r="J240" s="188"/>
      <c r="K240" s="188"/>
      <c r="L240" s="194"/>
      <c r="M240" s="195"/>
      <c r="N240" s="196"/>
      <c r="O240" s="196"/>
      <c r="P240" s="196"/>
      <c r="Q240" s="196"/>
      <c r="R240" s="196"/>
      <c r="S240" s="196"/>
      <c r="T240" s="197"/>
      <c r="AT240" s="198" t="s">
        <v>234</v>
      </c>
      <c r="AU240" s="198" t="s">
        <v>86</v>
      </c>
      <c r="AV240" s="13" t="s">
        <v>86</v>
      </c>
      <c r="AW240" s="13" t="s">
        <v>37</v>
      </c>
      <c r="AX240" s="13" t="s">
        <v>84</v>
      </c>
      <c r="AY240" s="198" t="s">
        <v>225</v>
      </c>
    </row>
    <row r="241" spans="1:65" s="2" customFormat="1" ht="16.5" customHeight="1">
      <c r="A241" s="35"/>
      <c r="B241" s="36"/>
      <c r="C241" s="210" t="s">
        <v>992</v>
      </c>
      <c r="D241" s="210" t="s">
        <v>410</v>
      </c>
      <c r="E241" s="211" t="s">
        <v>993</v>
      </c>
      <c r="F241" s="212" t="s">
        <v>994</v>
      </c>
      <c r="G241" s="213" t="s">
        <v>559</v>
      </c>
      <c r="H241" s="214">
        <v>54</v>
      </c>
      <c r="I241" s="215"/>
      <c r="J241" s="216">
        <f>ROUND(I241*H241,2)</f>
        <v>0</v>
      </c>
      <c r="K241" s="212" t="s">
        <v>19</v>
      </c>
      <c r="L241" s="217"/>
      <c r="M241" s="218" t="s">
        <v>19</v>
      </c>
      <c r="N241" s="219" t="s">
        <v>47</v>
      </c>
      <c r="O241" s="65"/>
      <c r="P241" s="183">
        <f>O241*H241</f>
        <v>0</v>
      </c>
      <c r="Q241" s="183">
        <v>6.8999999999999997E-4</v>
      </c>
      <c r="R241" s="183">
        <f>Q241*H241</f>
        <v>3.7260000000000001E-2</v>
      </c>
      <c r="S241" s="183">
        <v>0</v>
      </c>
      <c r="T241" s="184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5" t="s">
        <v>995</v>
      </c>
      <c r="AT241" s="185" t="s">
        <v>410</v>
      </c>
      <c r="AU241" s="185" t="s">
        <v>86</v>
      </c>
      <c r="AY241" s="18" t="s">
        <v>225</v>
      </c>
      <c r="BE241" s="186">
        <f>IF(N241="základní",J241,0)</f>
        <v>0</v>
      </c>
      <c r="BF241" s="186">
        <f>IF(N241="snížená",J241,0)</f>
        <v>0</v>
      </c>
      <c r="BG241" s="186">
        <f>IF(N241="zákl. přenesená",J241,0)</f>
        <v>0</v>
      </c>
      <c r="BH241" s="186">
        <f>IF(N241="sníž. přenesená",J241,0)</f>
        <v>0</v>
      </c>
      <c r="BI241" s="186">
        <f>IF(N241="nulová",J241,0)</f>
        <v>0</v>
      </c>
      <c r="BJ241" s="18" t="s">
        <v>84</v>
      </c>
      <c r="BK241" s="186">
        <f>ROUND(I241*H241,2)</f>
        <v>0</v>
      </c>
      <c r="BL241" s="18" t="s">
        <v>995</v>
      </c>
      <c r="BM241" s="185" t="s">
        <v>996</v>
      </c>
    </row>
    <row r="242" spans="1:65" s="2" customFormat="1" ht="24">
      <c r="A242" s="35"/>
      <c r="B242" s="36"/>
      <c r="C242" s="174" t="s">
        <v>989</v>
      </c>
      <c r="D242" s="174" t="s">
        <v>227</v>
      </c>
      <c r="E242" s="175" t="s">
        <v>997</v>
      </c>
      <c r="F242" s="176" t="s">
        <v>998</v>
      </c>
      <c r="G242" s="177" t="s">
        <v>559</v>
      </c>
      <c r="H242" s="178">
        <v>54</v>
      </c>
      <c r="I242" s="179"/>
      <c r="J242" s="180">
        <f>ROUND(I242*H242,2)</f>
        <v>0</v>
      </c>
      <c r="K242" s="176" t="s">
        <v>231</v>
      </c>
      <c r="L242" s="40"/>
      <c r="M242" s="181" t="s">
        <v>19</v>
      </c>
      <c r="N242" s="182" t="s">
        <v>47</v>
      </c>
      <c r="O242" s="65"/>
      <c r="P242" s="183">
        <f>O242*H242</f>
        <v>0</v>
      </c>
      <c r="Q242" s="183">
        <v>0</v>
      </c>
      <c r="R242" s="183">
        <f>Q242*H242</f>
        <v>0</v>
      </c>
      <c r="S242" s="183">
        <v>0</v>
      </c>
      <c r="T242" s="184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5" t="s">
        <v>989</v>
      </c>
      <c r="AT242" s="185" t="s">
        <v>227</v>
      </c>
      <c r="AU242" s="185" t="s">
        <v>86</v>
      </c>
      <c r="AY242" s="18" t="s">
        <v>225</v>
      </c>
      <c r="BE242" s="186">
        <f>IF(N242="základní",J242,0)</f>
        <v>0</v>
      </c>
      <c r="BF242" s="186">
        <f>IF(N242="snížená",J242,0)</f>
        <v>0</v>
      </c>
      <c r="BG242" s="186">
        <f>IF(N242="zákl. přenesená",J242,0)</f>
        <v>0</v>
      </c>
      <c r="BH242" s="186">
        <f>IF(N242="sníž. přenesená",J242,0)</f>
        <v>0</v>
      </c>
      <c r="BI242" s="186">
        <f>IF(N242="nulová",J242,0)</f>
        <v>0</v>
      </c>
      <c r="BJ242" s="18" t="s">
        <v>84</v>
      </c>
      <c r="BK242" s="186">
        <f>ROUND(I242*H242,2)</f>
        <v>0</v>
      </c>
      <c r="BL242" s="18" t="s">
        <v>989</v>
      </c>
      <c r="BM242" s="185" t="s">
        <v>999</v>
      </c>
    </row>
    <row r="243" spans="1:65" s="2" customFormat="1" ht="21.75" customHeight="1">
      <c r="A243" s="35"/>
      <c r="B243" s="36"/>
      <c r="C243" s="174" t="s">
        <v>1000</v>
      </c>
      <c r="D243" s="174" t="s">
        <v>227</v>
      </c>
      <c r="E243" s="175" t="s">
        <v>1001</v>
      </c>
      <c r="F243" s="176" t="s">
        <v>1002</v>
      </c>
      <c r="G243" s="177" t="s">
        <v>1003</v>
      </c>
      <c r="H243" s="178">
        <v>1</v>
      </c>
      <c r="I243" s="179"/>
      <c r="J243" s="180">
        <f>ROUND(I243*H243,2)</f>
        <v>0</v>
      </c>
      <c r="K243" s="176" t="s">
        <v>19</v>
      </c>
      <c r="L243" s="40"/>
      <c r="M243" s="181" t="s">
        <v>19</v>
      </c>
      <c r="N243" s="182" t="s">
        <v>47</v>
      </c>
      <c r="O243" s="65"/>
      <c r="P243" s="183">
        <f>O243*H243</f>
        <v>0</v>
      </c>
      <c r="Q243" s="183">
        <v>0</v>
      </c>
      <c r="R243" s="183">
        <f>Q243*H243</f>
        <v>0</v>
      </c>
      <c r="S243" s="183">
        <v>0</v>
      </c>
      <c r="T243" s="184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5" t="s">
        <v>232</v>
      </c>
      <c r="AT243" s="185" t="s">
        <v>227</v>
      </c>
      <c r="AU243" s="185" t="s">
        <v>86</v>
      </c>
      <c r="AY243" s="18" t="s">
        <v>225</v>
      </c>
      <c r="BE243" s="186">
        <f>IF(N243="základní",J243,0)</f>
        <v>0</v>
      </c>
      <c r="BF243" s="186">
        <f>IF(N243="snížená",J243,0)</f>
        <v>0</v>
      </c>
      <c r="BG243" s="186">
        <f>IF(N243="zákl. přenesená",J243,0)</f>
        <v>0</v>
      </c>
      <c r="BH243" s="186">
        <f>IF(N243="sníž. přenesená",J243,0)</f>
        <v>0</v>
      </c>
      <c r="BI243" s="186">
        <f>IF(N243="nulová",J243,0)</f>
        <v>0</v>
      </c>
      <c r="BJ243" s="18" t="s">
        <v>84</v>
      </c>
      <c r="BK243" s="186">
        <f>ROUND(I243*H243,2)</f>
        <v>0</v>
      </c>
      <c r="BL243" s="18" t="s">
        <v>232</v>
      </c>
      <c r="BM243" s="185" t="s">
        <v>1004</v>
      </c>
    </row>
    <row r="244" spans="1:65" s="2" customFormat="1" ht="19.5">
      <c r="A244" s="35"/>
      <c r="B244" s="36"/>
      <c r="C244" s="37"/>
      <c r="D244" s="189" t="s">
        <v>414</v>
      </c>
      <c r="E244" s="37"/>
      <c r="F244" s="220" t="s">
        <v>1005</v>
      </c>
      <c r="G244" s="37"/>
      <c r="H244" s="37"/>
      <c r="I244" s="221"/>
      <c r="J244" s="37"/>
      <c r="K244" s="37"/>
      <c r="L244" s="40"/>
      <c r="M244" s="243"/>
      <c r="N244" s="244"/>
      <c r="O244" s="236"/>
      <c r="P244" s="236"/>
      <c r="Q244" s="236"/>
      <c r="R244" s="236"/>
      <c r="S244" s="236"/>
      <c r="T244" s="24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T244" s="18" t="s">
        <v>414</v>
      </c>
      <c r="AU244" s="18" t="s">
        <v>86</v>
      </c>
    </row>
    <row r="245" spans="1:65" s="2" customFormat="1" ht="6.95" customHeight="1">
      <c r="A245" s="35"/>
      <c r="B245" s="48"/>
      <c r="C245" s="49"/>
      <c r="D245" s="49"/>
      <c r="E245" s="49"/>
      <c r="F245" s="49"/>
      <c r="G245" s="49"/>
      <c r="H245" s="49"/>
      <c r="I245" s="49"/>
      <c r="J245" s="49"/>
      <c r="K245" s="49"/>
      <c r="L245" s="40"/>
      <c r="M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</row>
  </sheetData>
  <sheetProtection algorithmName="SHA-512" hashValue="ckcHXUbWWD6GrW4Fi0fHRffWXknsC+GIMGoq/AmuiPYqiDieK8WfMRkyVI9xVEdRZdSSklWHBvVNAal+zalErg==" saltValue="UR0mpikPMkfwc8ScfmJv76S5/byADkBI/jnMZBA2PXbT8PSBN00qqW01dKIFQeQHUXmZwNenNiD4rqGb3PUrRw==" spinCount="100000" sheet="1" objects="1" scenarios="1" formatColumns="0" formatRows="0" autoFilter="0"/>
  <autoFilter ref="C90:K244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3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116</v>
      </c>
      <c r="AZ2" s="239" t="s">
        <v>769</v>
      </c>
      <c r="BA2" s="239" t="s">
        <v>770</v>
      </c>
      <c r="BB2" s="239" t="s">
        <v>248</v>
      </c>
      <c r="BC2" s="239" t="s">
        <v>1006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1007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1008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1009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781</v>
      </c>
      <c r="BA6" s="239" t="s">
        <v>782</v>
      </c>
      <c r="BB6" s="239" t="s">
        <v>248</v>
      </c>
      <c r="BC6" s="239" t="s">
        <v>117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783</v>
      </c>
      <c r="BA7" s="239" t="s">
        <v>784</v>
      </c>
      <c r="BB7" s="239" t="s">
        <v>559</v>
      </c>
      <c r="BC7" s="239" t="s">
        <v>151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786</v>
      </c>
      <c r="BA8" s="239" t="s">
        <v>787</v>
      </c>
      <c r="BB8" s="239" t="s">
        <v>230</v>
      </c>
      <c r="BC8" s="239" t="s">
        <v>163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1010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790</v>
      </c>
      <c r="BA9" s="239" t="s">
        <v>791</v>
      </c>
      <c r="BB9" s="239" t="s">
        <v>559</v>
      </c>
      <c r="BC9" s="239" t="s">
        <v>1011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793</v>
      </c>
      <c r="BA10" s="239" t="s">
        <v>794</v>
      </c>
      <c r="BB10" s="239" t="s">
        <v>559</v>
      </c>
      <c r="BC10" s="239" t="s">
        <v>1012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796</v>
      </c>
      <c r="BA11" s="239" t="s">
        <v>797</v>
      </c>
      <c r="BB11" s="239" t="s">
        <v>230</v>
      </c>
      <c r="BC11" s="239" t="s">
        <v>1012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654</v>
      </c>
      <c r="BA12" s="239" t="s">
        <v>655</v>
      </c>
      <c r="BB12" s="239" t="s">
        <v>230</v>
      </c>
      <c r="BC12" s="239" t="s">
        <v>1013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ROUND(J89,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ROUND((SUM(BE89:BE231)),  2)</f>
        <v>0</v>
      </c>
      <c r="G33" s="35"/>
      <c r="H33" s="35"/>
      <c r="I33" s="119">
        <v>0.21</v>
      </c>
      <c r="J33" s="118">
        <f>ROUND(((SUM(BE89:BE231))*I33),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ROUND((SUM(BF89:BF231)),  2)</f>
        <v>0</v>
      </c>
      <c r="G34" s="35"/>
      <c r="H34" s="35"/>
      <c r="I34" s="119">
        <v>0.15</v>
      </c>
      <c r="J34" s="118">
        <f>ROUND(((SUM(BF89:BF231))*I34),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ROUND((SUM(BG89:BG231)),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ROUND((SUM(BH89:BH231)),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ROUND((SUM(BI89:BI231)),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11 - M1-2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J89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J90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J91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J134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J152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J169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J205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J213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J215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J216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J228</f>
        <v>0</v>
      </c>
      <c r="K69" s="142"/>
      <c r="L69" s="146"/>
    </row>
    <row r="70" spans="1:31" s="2" customFormat="1" ht="21.75" customHeight="1">
      <c r="A70" s="35"/>
      <c r="B70" s="36"/>
      <c r="C70" s="37"/>
      <c r="D70" s="37"/>
      <c r="E70" s="37"/>
      <c r="F70" s="37"/>
      <c r="G70" s="37"/>
      <c r="H70" s="37"/>
      <c r="I70" s="37"/>
      <c r="J70" s="37"/>
      <c r="K70" s="37"/>
      <c r="L70" s="107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6.95" customHeight="1">
      <c r="A71" s="35"/>
      <c r="B71" s="48"/>
      <c r="C71" s="49"/>
      <c r="D71" s="49"/>
      <c r="E71" s="49"/>
      <c r="F71" s="49"/>
      <c r="G71" s="49"/>
      <c r="H71" s="49"/>
      <c r="I71" s="49"/>
      <c r="J71" s="49"/>
      <c r="K71" s="49"/>
      <c r="L71" s="107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5" spans="1:31" s="2" customFormat="1" ht="6.95" customHeight="1">
      <c r="A75" s="35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4.95" customHeight="1">
      <c r="A76" s="35"/>
      <c r="B76" s="36"/>
      <c r="C76" s="24" t="s">
        <v>210</v>
      </c>
      <c r="D76" s="37"/>
      <c r="E76" s="37"/>
      <c r="F76" s="37"/>
      <c r="G76" s="37"/>
      <c r="H76" s="37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6.95" customHeight="1">
      <c r="A77" s="35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2" customHeight="1">
      <c r="A78" s="35"/>
      <c r="B78" s="36"/>
      <c r="C78" s="30" t="s">
        <v>16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26.25" customHeight="1">
      <c r="A79" s="35"/>
      <c r="B79" s="36"/>
      <c r="C79" s="37"/>
      <c r="D79" s="37"/>
      <c r="E79" s="388" t="str">
        <f>E7</f>
        <v>Modernizace dopravního značení, 3. etapa, 5. května, č. akce 9991771</v>
      </c>
      <c r="F79" s="389"/>
      <c r="G79" s="389"/>
      <c r="H79" s="389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197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6.5" customHeight="1">
      <c r="A81" s="35"/>
      <c r="B81" s="36"/>
      <c r="C81" s="37"/>
      <c r="D81" s="37"/>
      <c r="E81" s="377" t="str">
        <f>E9</f>
        <v>11 - M1-2</v>
      </c>
      <c r="F81" s="390"/>
      <c r="G81" s="390"/>
      <c r="H81" s="390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6.95" customHeight="1">
      <c r="A82" s="35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30" t="s">
        <v>21</v>
      </c>
      <c r="D83" s="37"/>
      <c r="E83" s="37"/>
      <c r="F83" s="28" t="str">
        <f>F12</f>
        <v>Praha 4</v>
      </c>
      <c r="G83" s="37"/>
      <c r="H83" s="37"/>
      <c r="I83" s="30" t="s">
        <v>23</v>
      </c>
      <c r="J83" s="60" t="str">
        <f>IF(J12="","",J12)</f>
        <v>22. 2. 2021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25.7" customHeight="1">
      <c r="A85" s="35"/>
      <c r="B85" s="36"/>
      <c r="C85" s="30" t="s">
        <v>25</v>
      </c>
      <c r="D85" s="37"/>
      <c r="E85" s="37"/>
      <c r="F85" s="28" t="str">
        <f>E15</f>
        <v>Technická správa komunikací hl. m. Prahy, a.s.</v>
      </c>
      <c r="G85" s="37"/>
      <c r="H85" s="37"/>
      <c r="I85" s="30" t="s">
        <v>33</v>
      </c>
      <c r="J85" s="33" t="str">
        <f>E21</f>
        <v>d plus projektová a inženýrská a.s.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5.2" customHeight="1">
      <c r="A86" s="35"/>
      <c r="B86" s="36"/>
      <c r="C86" s="30" t="s">
        <v>31</v>
      </c>
      <c r="D86" s="37"/>
      <c r="E86" s="37"/>
      <c r="F86" s="28" t="str">
        <f>IF(E18="","",E18)</f>
        <v>Vyplň údaj</v>
      </c>
      <c r="G86" s="37"/>
      <c r="H86" s="37"/>
      <c r="I86" s="30" t="s">
        <v>38</v>
      </c>
      <c r="J86" s="33" t="str">
        <f>E24</f>
        <v xml:space="preserve"> </v>
      </c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10.3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11" customFormat="1" ht="29.25" customHeight="1">
      <c r="A88" s="147"/>
      <c r="B88" s="148"/>
      <c r="C88" s="149" t="s">
        <v>211</v>
      </c>
      <c r="D88" s="150" t="s">
        <v>61</v>
      </c>
      <c r="E88" s="150" t="s">
        <v>57</v>
      </c>
      <c r="F88" s="150" t="s">
        <v>58</v>
      </c>
      <c r="G88" s="150" t="s">
        <v>212</v>
      </c>
      <c r="H88" s="150" t="s">
        <v>213</v>
      </c>
      <c r="I88" s="150" t="s">
        <v>214</v>
      </c>
      <c r="J88" s="150" t="s">
        <v>201</v>
      </c>
      <c r="K88" s="151" t="s">
        <v>215</v>
      </c>
      <c r="L88" s="152"/>
      <c r="M88" s="69" t="s">
        <v>19</v>
      </c>
      <c r="N88" s="70" t="s">
        <v>46</v>
      </c>
      <c r="O88" s="70" t="s">
        <v>216</v>
      </c>
      <c r="P88" s="70" t="s">
        <v>217</v>
      </c>
      <c r="Q88" s="70" t="s">
        <v>218</v>
      </c>
      <c r="R88" s="70" t="s">
        <v>219</v>
      </c>
      <c r="S88" s="70" t="s">
        <v>220</v>
      </c>
      <c r="T88" s="71" t="s">
        <v>221</v>
      </c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</row>
    <row r="89" spans="1:65" s="2" customFormat="1" ht="22.9" customHeight="1">
      <c r="A89" s="35"/>
      <c r="B89" s="36"/>
      <c r="C89" s="76" t="s">
        <v>222</v>
      </c>
      <c r="D89" s="37"/>
      <c r="E89" s="37"/>
      <c r="F89" s="37"/>
      <c r="G89" s="37"/>
      <c r="H89" s="37"/>
      <c r="I89" s="37"/>
      <c r="J89" s="153">
        <f>BK89</f>
        <v>0</v>
      </c>
      <c r="K89" s="37"/>
      <c r="L89" s="40"/>
      <c r="M89" s="72"/>
      <c r="N89" s="154"/>
      <c r="O89" s="73"/>
      <c r="P89" s="155">
        <f>P90+P215</f>
        <v>0</v>
      </c>
      <c r="Q89" s="73"/>
      <c r="R89" s="155">
        <f>R90+R215</f>
        <v>54.3357812</v>
      </c>
      <c r="S89" s="73"/>
      <c r="T89" s="156">
        <f>T90+T215</f>
        <v>43.751399999999997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T89" s="18" t="s">
        <v>75</v>
      </c>
      <c r="AU89" s="18" t="s">
        <v>202</v>
      </c>
      <c r="BK89" s="157">
        <f>BK90+BK215</f>
        <v>0</v>
      </c>
    </row>
    <row r="90" spans="1:65" s="12" customFormat="1" ht="25.9" customHeight="1">
      <c r="B90" s="158"/>
      <c r="C90" s="159"/>
      <c r="D90" s="160" t="s">
        <v>75</v>
      </c>
      <c r="E90" s="161" t="s">
        <v>223</v>
      </c>
      <c r="F90" s="161" t="s">
        <v>224</v>
      </c>
      <c r="G90" s="159"/>
      <c r="H90" s="159"/>
      <c r="I90" s="162"/>
      <c r="J90" s="163">
        <f>BK90</f>
        <v>0</v>
      </c>
      <c r="K90" s="159"/>
      <c r="L90" s="164"/>
      <c r="M90" s="165"/>
      <c r="N90" s="166"/>
      <c r="O90" s="166"/>
      <c r="P90" s="167">
        <f>P91+P134+P152+P169+P205+P213</f>
        <v>0</v>
      </c>
      <c r="Q90" s="166"/>
      <c r="R90" s="167">
        <f>R91+R134+R152+R169+R205+R213</f>
        <v>54.073920799999996</v>
      </c>
      <c r="S90" s="166"/>
      <c r="T90" s="168">
        <f>T91+T134+T152+T169+T205+T213</f>
        <v>43.561399999999999</v>
      </c>
      <c r="AR90" s="169" t="s">
        <v>84</v>
      </c>
      <c r="AT90" s="170" t="s">
        <v>75</v>
      </c>
      <c r="AU90" s="170" t="s">
        <v>76</v>
      </c>
      <c r="AY90" s="169" t="s">
        <v>225</v>
      </c>
      <c r="BK90" s="171">
        <f>BK91+BK134+BK152+BK169+BK205+BK213</f>
        <v>0</v>
      </c>
    </row>
    <row r="91" spans="1:65" s="12" customFormat="1" ht="22.9" customHeight="1">
      <c r="B91" s="158"/>
      <c r="C91" s="159"/>
      <c r="D91" s="160" t="s">
        <v>75</v>
      </c>
      <c r="E91" s="172" t="s">
        <v>84</v>
      </c>
      <c r="F91" s="172" t="s">
        <v>226</v>
      </c>
      <c r="G91" s="159"/>
      <c r="H91" s="159"/>
      <c r="I91" s="162"/>
      <c r="J91" s="173">
        <f>BK91</f>
        <v>0</v>
      </c>
      <c r="K91" s="159"/>
      <c r="L91" s="164"/>
      <c r="M91" s="165"/>
      <c r="N91" s="166"/>
      <c r="O91" s="166"/>
      <c r="P91" s="167">
        <f>SUM(P92:P133)</f>
        <v>0</v>
      </c>
      <c r="Q91" s="166"/>
      <c r="R91" s="167">
        <f>SUM(R92:R133)</f>
        <v>1.9000000000000002E-3</v>
      </c>
      <c r="S91" s="166"/>
      <c r="T91" s="168">
        <f>SUM(T92:T133)</f>
        <v>39.823399999999999</v>
      </c>
      <c r="AR91" s="169" t="s">
        <v>84</v>
      </c>
      <c r="AT91" s="170" t="s">
        <v>75</v>
      </c>
      <c r="AU91" s="170" t="s">
        <v>84</v>
      </c>
      <c r="AY91" s="169" t="s">
        <v>225</v>
      </c>
      <c r="BK91" s="171">
        <f>SUM(BK92:BK133)</f>
        <v>0</v>
      </c>
    </row>
    <row r="92" spans="1:65" s="2" customFormat="1" ht="55.5" customHeight="1">
      <c r="A92" s="35"/>
      <c r="B92" s="36"/>
      <c r="C92" s="174" t="s">
        <v>84</v>
      </c>
      <c r="D92" s="174" t="s">
        <v>227</v>
      </c>
      <c r="E92" s="175" t="s">
        <v>801</v>
      </c>
      <c r="F92" s="176" t="s">
        <v>802</v>
      </c>
      <c r="G92" s="177" t="s">
        <v>230</v>
      </c>
      <c r="H92" s="178">
        <v>7.8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0.44</v>
      </c>
      <c r="T92" s="184">
        <f>S92*H92</f>
        <v>3.4319999999999999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803</v>
      </c>
    </row>
    <row r="93" spans="1:65" s="13" customFormat="1" ht="11.25">
      <c r="B93" s="187"/>
      <c r="C93" s="188"/>
      <c r="D93" s="189" t="s">
        <v>234</v>
      </c>
      <c r="E93" s="190" t="s">
        <v>19</v>
      </c>
      <c r="F93" s="191" t="s">
        <v>804</v>
      </c>
      <c r="G93" s="188"/>
      <c r="H93" s="192">
        <v>7.8</v>
      </c>
      <c r="I93" s="193"/>
      <c r="J93" s="188"/>
      <c r="K93" s="188"/>
      <c r="L93" s="194"/>
      <c r="M93" s="195"/>
      <c r="N93" s="196"/>
      <c r="O93" s="196"/>
      <c r="P93" s="196"/>
      <c r="Q93" s="196"/>
      <c r="R93" s="196"/>
      <c r="S93" s="196"/>
      <c r="T93" s="197"/>
      <c r="AT93" s="198" t="s">
        <v>234</v>
      </c>
      <c r="AU93" s="198" t="s">
        <v>86</v>
      </c>
      <c r="AV93" s="13" t="s">
        <v>86</v>
      </c>
      <c r="AW93" s="13" t="s">
        <v>37</v>
      </c>
      <c r="AX93" s="13" t="s">
        <v>84</v>
      </c>
      <c r="AY93" s="198" t="s">
        <v>225</v>
      </c>
    </row>
    <row r="94" spans="1:65" s="2" customFormat="1" ht="55.5" customHeight="1">
      <c r="A94" s="35"/>
      <c r="B94" s="36"/>
      <c r="C94" s="174" t="s">
        <v>86</v>
      </c>
      <c r="D94" s="174" t="s">
        <v>227</v>
      </c>
      <c r="E94" s="175" t="s">
        <v>805</v>
      </c>
      <c r="F94" s="176" t="s">
        <v>806</v>
      </c>
      <c r="G94" s="177" t="s">
        <v>230</v>
      </c>
      <c r="H94" s="178">
        <v>7.8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0.32500000000000001</v>
      </c>
      <c r="T94" s="184">
        <f>S94*H94</f>
        <v>2.5350000000000001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807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7.8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48">
      <c r="A96" s="35"/>
      <c r="B96" s="36"/>
      <c r="C96" s="174" t="s">
        <v>273</v>
      </c>
      <c r="D96" s="174" t="s">
        <v>227</v>
      </c>
      <c r="E96" s="175" t="s">
        <v>228</v>
      </c>
      <c r="F96" s="176" t="s">
        <v>229</v>
      </c>
      <c r="G96" s="177" t="s">
        <v>230</v>
      </c>
      <c r="H96" s="178">
        <v>7.8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9.8000000000000004E-2</v>
      </c>
      <c r="T96" s="184">
        <f>S96*H96</f>
        <v>0.76439999999999997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808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7.8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232</v>
      </c>
      <c r="D98" s="174" t="s">
        <v>227</v>
      </c>
      <c r="E98" s="175" t="s">
        <v>809</v>
      </c>
      <c r="F98" s="176" t="s">
        <v>810</v>
      </c>
      <c r="G98" s="177" t="s">
        <v>230</v>
      </c>
      <c r="H98" s="178">
        <v>7.8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0.22</v>
      </c>
      <c r="T98" s="184">
        <f>S98*H98</f>
        <v>1.716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811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7.8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327</v>
      </c>
      <c r="D100" s="174" t="s">
        <v>227</v>
      </c>
      <c r="E100" s="175" t="s">
        <v>812</v>
      </c>
      <c r="F100" s="176" t="s">
        <v>813</v>
      </c>
      <c r="G100" s="177" t="s">
        <v>230</v>
      </c>
      <c r="H100" s="178">
        <v>28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4.0000000000000003E-5</v>
      </c>
      <c r="R100" s="183">
        <f>Q100*H100</f>
        <v>1.1200000000000001E-3</v>
      </c>
      <c r="S100" s="183">
        <v>9.1999999999999998E-2</v>
      </c>
      <c r="T100" s="184">
        <f>S100*H100</f>
        <v>2.5760000000000001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814</v>
      </c>
    </row>
    <row r="101" spans="1:65" s="15" customFormat="1" ht="11.25">
      <c r="B101" s="224"/>
      <c r="C101" s="225"/>
      <c r="D101" s="189" t="s">
        <v>234</v>
      </c>
      <c r="E101" s="226" t="s">
        <v>19</v>
      </c>
      <c r="F101" s="227" t="s">
        <v>815</v>
      </c>
      <c r="G101" s="225"/>
      <c r="H101" s="226" t="s">
        <v>19</v>
      </c>
      <c r="I101" s="228"/>
      <c r="J101" s="225"/>
      <c r="K101" s="225"/>
      <c r="L101" s="229"/>
      <c r="M101" s="230"/>
      <c r="N101" s="231"/>
      <c r="O101" s="231"/>
      <c r="P101" s="231"/>
      <c r="Q101" s="231"/>
      <c r="R101" s="231"/>
      <c r="S101" s="231"/>
      <c r="T101" s="232"/>
      <c r="AT101" s="233" t="s">
        <v>234</v>
      </c>
      <c r="AU101" s="233" t="s">
        <v>86</v>
      </c>
      <c r="AV101" s="15" t="s">
        <v>84</v>
      </c>
      <c r="AW101" s="15" t="s">
        <v>37</v>
      </c>
      <c r="AX101" s="15" t="s">
        <v>76</v>
      </c>
      <c r="AY101" s="233" t="s">
        <v>225</v>
      </c>
    </row>
    <row r="102" spans="1:65" s="13" customFormat="1" ht="11.25">
      <c r="B102" s="187"/>
      <c r="C102" s="188"/>
      <c r="D102" s="189" t="s">
        <v>234</v>
      </c>
      <c r="E102" s="190" t="s">
        <v>786</v>
      </c>
      <c r="F102" s="191" t="s">
        <v>1014</v>
      </c>
      <c r="G102" s="188"/>
      <c r="H102" s="192">
        <v>28</v>
      </c>
      <c r="I102" s="193"/>
      <c r="J102" s="188"/>
      <c r="K102" s="188"/>
      <c r="L102" s="194"/>
      <c r="M102" s="195"/>
      <c r="N102" s="196"/>
      <c r="O102" s="196"/>
      <c r="P102" s="196"/>
      <c r="Q102" s="196"/>
      <c r="R102" s="196"/>
      <c r="S102" s="196"/>
      <c r="T102" s="197"/>
      <c r="AT102" s="198" t="s">
        <v>234</v>
      </c>
      <c r="AU102" s="198" t="s">
        <v>86</v>
      </c>
      <c r="AV102" s="13" t="s">
        <v>86</v>
      </c>
      <c r="AW102" s="13" t="s">
        <v>37</v>
      </c>
      <c r="AX102" s="13" t="s">
        <v>76</v>
      </c>
      <c r="AY102" s="198" t="s">
        <v>225</v>
      </c>
    </row>
    <row r="103" spans="1:65" s="13" customFormat="1" ht="11.25">
      <c r="B103" s="187"/>
      <c r="C103" s="188"/>
      <c r="D103" s="189" t="s">
        <v>234</v>
      </c>
      <c r="E103" s="190" t="s">
        <v>790</v>
      </c>
      <c r="F103" s="191" t="s">
        <v>1015</v>
      </c>
      <c r="G103" s="188"/>
      <c r="H103" s="192">
        <v>15.1</v>
      </c>
      <c r="I103" s="193"/>
      <c r="J103" s="188"/>
      <c r="K103" s="188"/>
      <c r="L103" s="194"/>
      <c r="M103" s="195"/>
      <c r="N103" s="196"/>
      <c r="O103" s="196"/>
      <c r="P103" s="196"/>
      <c r="Q103" s="196"/>
      <c r="R103" s="196"/>
      <c r="S103" s="196"/>
      <c r="T103" s="197"/>
      <c r="AT103" s="198" t="s">
        <v>234</v>
      </c>
      <c r="AU103" s="198" t="s">
        <v>86</v>
      </c>
      <c r="AV103" s="13" t="s">
        <v>86</v>
      </c>
      <c r="AW103" s="13" t="s">
        <v>37</v>
      </c>
      <c r="AX103" s="13" t="s">
        <v>76</v>
      </c>
      <c r="AY103" s="198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796</v>
      </c>
      <c r="F104" s="191" t="s">
        <v>818</v>
      </c>
      <c r="G104" s="188"/>
      <c r="H104" s="192">
        <v>7.8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793</v>
      </c>
      <c r="F105" s="191" t="s">
        <v>1016</v>
      </c>
      <c r="G105" s="188"/>
      <c r="H105" s="192">
        <v>7.8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19</v>
      </c>
      <c r="F106" s="191" t="s">
        <v>820</v>
      </c>
      <c r="G106" s="188"/>
      <c r="H106" s="192">
        <v>28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84</v>
      </c>
      <c r="AY106" s="198" t="s">
        <v>225</v>
      </c>
    </row>
    <row r="107" spans="1:65" s="2" customFormat="1" ht="24">
      <c r="A107" s="35"/>
      <c r="B107" s="36"/>
      <c r="C107" s="174" t="s">
        <v>354</v>
      </c>
      <c r="D107" s="174" t="s">
        <v>227</v>
      </c>
      <c r="E107" s="175" t="s">
        <v>821</v>
      </c>
      <c r="F107" s="176" t="s">
        <v>822</v>
      </c>
      <c r="G107" s="177" t="s">
        <v>230</v>
      </c>
      <c r="H107" s="178">
        <v>39</v>
      </c>
      <c r="I107" s="179"/>
      <c r="J107" s="180">
        <f>ROUND(I107*H107,2)</f>
        <v>0</v>
      </c>
      <c r="K107" s="176" t="s">
        <v>231</v>
      </c>
      <c r="L107" s="40"/>
      <c r="M107" s="181" t="s">
        <v>19</v>
      </c>
      <c r="N107" s="182" t="s">
        <v>47</v>
      </c>
      <c r="O107" s="65"/>
      <c r="P107" s="183">
        <f>O107*H107</f>
        <v>0</v>
      </c>
      <c r="Q107" s="183">
        <v>0</v>
      </c>
      <c r="R107" s="183">
        <f>Q107*H107</f>
        <v>0</v>
      </c>
      <c r="S107" s="183">
        <v>0</v>
      </c>
      <c r="T107" s="184">
        <f>S107*H107</f>
        <v>0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85" t="s">
        <v>232</v>
      </c>
      <c r="AT107" s="185" t="s">
        <v>227</v>
      </c>
      <c r="AU107" s="185" t="s">
        <v>86</v>
      </c>
      <c r="AY107" s="18" t="s">
        <v>225</v>
      </c>
      <c r="BE107" s="186">
        <f>IF(N107="základní",J107,0)</f>
        <v>0</v>
      </c>
      <c r="BF107" s="186">
        <f>IF(N107="snížená",J107,0)</f>
        <v>0</v>
      </c>
      <c r="BG107" s="186">
        <f>IF(N107="zákl. přenesená",J107,0)</f>
        <v>0</v>
      </c>
      <c r="BH107" s="186">
        <f>IF(N107="sníž. přenesená",J107,0)</f>
        <v>0</v>
      </c>
      <c r="BI107" s="186">
        <f>IF(N107="nulová",J107,0)</f>
        <v>0</v>
      </c>
      <c r="BJ107" s="18" t="s">
        <v>84</v>
      </c>
      <c r="BK107" s="186">
        <f>ROUND(I107*H107,2)</f>
        <v>0</v>
      </c>
      <c r="BL107" s="18" t="s">
        <v>232</v>
      </c>
      <c r="BM107" s="185" t="s">
        <v>823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1017</v>
      </c>
      <c r="G108" s="188"/>
      <c r="H108" s="192">
        <v>39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44.25" customHeight="1">
      <c r="A109" s="35"/>
      <c r="B109" s="36"/>
      <c r="C109" s="174" t="s">
        <v>358</v>
      </c>
      <c r="D109" s="174" t="s">
        <v>227</v>
      </c>
      <c r="E109" s="175" t="s">
        <v>246</v>
      </c>
      <c r="F109" s="176" t="s">
        <v>247</v>
      </c>
      <c r="G109" s="177" t="s">
        <v>248</v>
      </c>
      <c r="H109" s="178">
        <v>29.76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</v>
      </c>
      <c r="T109" s="184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825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1018</v>
      </c>
      <c r="G110" s="188"/>
      <c r="H110" s="192">
        <v>41.76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76</v>
      </c>
      <c r="AY110" s="198" t="s">
        <v>225</v>
      </c>
    </row>
    <row r="111" spans="1:65" s="13" customFormat="1" ht="11.25">
      <c r="B111" s="187"/>
      <c r="C111" s="188"/>
      <c r="D111" s="189" t="s">
        <v>234</v>
      </c>
      <c r="E111" s="190" t="s">
        <v>19</v>
      </c>
      <c r="F111" s="191" t="s">
        <v>827</v>
      </c>
      <c r="G111" s="188"/>
      <c r="H111" s="192">
        <v>-12</v>
      </c>
      <c r="I111" s="193"/>
      <c r="J111" s="188"/>
      <c r="K111" s="188"/>
      <c r="L111" s="194"/>
      <c r="M111" s="195"/>
      <c r="N111" s="196"/>
      <c r="O111" s="196"/>
      <c r="P111" s="196"/>
      <c r="Q111" s="196"/>
      <c r="R111" s="196"/>
      <c r="S111" s="196"/>
      <c r="T111" s="197"/>
      <c r="AT111" s="198" t="s">
        <v>234</v>
      </c>
      <c r="AU111" s="198" t="s">
        <v>86</v>
      </c>
      <c r="AV111" s="13" t="s">
        <v>86</v>
      </c>
      <c r="AW111" s="13" t="s">
        <v>37</v>
      </c>
      <c r="AX111" s="13" t="s">
        <v>76</v>
      </c>
      <c r="AY111" s="198" t="s">
        <v>225</v>
      </c>
    </row>
    <row r="112" spans="1:65" s="14" customFormat="1" ht="11.25">
      <c r="B112" s="199"/>
      <c r="C112" s="200"/>
      <c r="D112" s="189" t="s">
        <v>234</v>
      </c>
      <c r="E112" s="201" t="s">
        <v>778</v>
      </c>
      <c r="F112" s="202" t="s">
        <v>245</v>
      </c>
      <c r="G112" s="200"/>
      <c r="H112" s="203">
        <v>29.759999999999998</v>
      </c>
      <c r="I112" s="204"/>
      <c r="J112" s="200"/>
      <c r="K112" s="200"/>
      <c r="L112" s="205"/>
      <c r="M112" s="206"/>
      <c r="N112" s="207"/>
      <c r="O112" s="207"/>
      <c r="P112" s="207"/>
      <c r="Q112" s="207"/>
      <c r="R112" s="207"/>
      <c r="S112" s="207"/>
      <c r="T112" s="208"/>
      <c r="AT112" s="209" t="s">
        <v>234</v>
      </c>
      <c r="AU112" s="209" t="s">
        <v>86</v>
      </c>
      <c r="AV112" s="14" t="s">
        <v>232</v>
      </c>
      <c r="AW112" s="14" t="s">
        <v>37</v>
      </c>
      <c r="AX112" s="14" t="s">
        <v>84</v>
      </c>
      <c r="AY112" s="209" t="s">
        <v>225</v>
      </c>
    </row>
    <row r="113" spans="1:65" s="2" customFormat="1" ht="55.5" customHeight="1">
      <c r="A113" s="35"/>
      <c r="B113" s="36"/>
      <c r="C113" s="174" t="s">
        <v>365</v>
      </c>
      <c r="D113" s="174" t="s">
        <v>227</v>
      </c>
      <c r="E113" s="175" t="s">
        <v>828</v>
      </c>
      <c r="F113" s="176" t="s">
        <v>829</v>
      </c>
      <c r="G113" s="177" t="s">
        <v>248</v>
      </c>
      <c r="H113" s="178">
        <v>12</v>
      </c>
      <c r="I113" s="179"/>
      <c r="J113" s="180">
        <f>ROUND(I113*H113,2)</f>
        <v>0</v>
      </c>
      <c r="K113" s="176" t="s">
        <v>231</v>
      </c>
      <c r="L113" s="40"/>
      <c r="M113" s="181" t="s">
        <v>19</v>
      </c>
      <c r="N113" s="182" t="s">
        <v>47</v>
      </c>
      <c r="O113" s="65"/>
      <c r="P113" s="183">
        <f>O113*H113</f>
        <v>0</v>
      </c>
      <c r="Q113" s="183">
        <v>0</v>
      </c>
      <c r="R113" s="183">
        <f>Q113*H113</f>
        <v>0</v>
      </c>
      <c r="S113" s="183">
        <v>2.4</v>
      </c>
      <c r="T113" s="184">
        <f>S113*H113</f>
        <v>28.799999999999997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85" t="s">
        <v>232</v>
      </c>
      <c r="AT113" s="185" t="s">
        <v>227</v>
      </c>
      <c r="AU113" s="185" t="s">
        <v>86</v>
      </c>
      <c r="AY113" s="18" t="s">
        <v>225</v>
      </c>
      <c r="BE113" s="186">
        <f>IF(N113="základní",J113,0)</f>
        <v>0</v>
      </c>
      <c r="BF113" s="186">
        <f>IF(N113="snížená",J113,0)</f>
        <v>0</v>
      </c>
      <c r="BG113" s="186">
        <f>IF(N113="zákl. přenesená",J113,0)</f>
        <v>0</v>
      </c>
      <c r="BH113" s="186">
        <f>IF(N113="sníž. přenesená",J113,0)</f>
        <v>0</v>
      </c>
      <c r="BI113" s="186">
        <f>IF(N113="nulová",J113,0)</f>
        <v>0</v>
      </c>
      <c r="BJ113" s="18" t="s">
        <v>84</v>
      </c>
      <c r="BK113" s="186">
        <f>ROUND(I113*H113,2)</f>
        <v>0</v>
      </c>
      <c r="BL113" s="18" t="s">
        <v>232</v>
      </c>
      <c r="BM113" s="185" t="s">
        <v>830</v>
      </c>
    </row>
    <row r="114" spans="1:65" s="13" customFormat="1" ht="11.25">
      <c r="B114" s="187"/>
      <c r="C114" s="188"/>
      <c r="D114" s="189" t="s">
        <v>234</v>
      </c>
      <c r="E114" s="190" t="s">
        <v>781</v>
      </c>
      <c r="F114" s="191" t="s">
        <v>1019</v>
      </c>
      <c r="G114" s="188"/>
      <c r="H114" s="192">
        <v>12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84</v>
      </c>
      <c r="AY114" s="198" t="s">
        <v>225</v>
      </c>
    </row>
    <row r="115" spans="1:65" s="2" customFormat="1" ht="60">
      <c r="A115" s="35"/>
      <c r="B115" s="36"/>
      <c r="C115" s="174" t="s">
        <v>369</v>
      </c>
      <c r="D115" s="174" t="s">
        <v>227</v>
      </c>
      <c r="E115" s="175" t="s">
        <v>832</v>
      </c>
      <c r="F115" s="176" t="s">
        <v>833</v>
      </c>
      <c r="G115" s="177" t="s">
        <v>248</v>
      </c>
      <c r="H115" s="178">
        <v>15.122999999999999</v>
      </c>
      <c r="I115" s="179"/>
      <c r="J115" s="180">
        <f>ROUND(I115*H115,2)</f>
        <v>0</v>
      </c>
      <c r="K115" s="176" t="s">
        <v>231</v>
      </c>
      <c r="L115" s="40"/>
      <c r="M115" s="181" t="s">
        <v>19</v>
      </c>
      <c r="N115" s="182" t="s">
        <v>47</v>
      </c>
      <c r="O115" s="65"/>
      <c r="P115" s="183">
        <f>O115*H115</f>
        <v>0</v>
      </c>
      <c r="Q115" s="183">
        <v>0</v>
      </c>
      <c r="R115" s="183">
        <f>Q115*H115</f>
        <v>0</v>
      </c>
      <c r="S115" s="183">
        <v>0</v>
      </c>
      <c r="T115" s="184">
        <f>S115*H115</f>
        <v>0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85" t="s">
        <v>232</v>
      </c>
      <c r="AT115" s="185" t="s">
        <v>227</v>
      </c>
      <c r="AU115" s="185" t="s">
        <v>86</v>
      </c>
      <c r="AY115" s="18" t="s">
        <v>225</v>
      </c>
      <c r="BE115" s="186">
        <f>IF(N115="základní",J115,0)</f>
        <v>0</v>
      </c>
      <c r="BF115" s="186">
        <f>IF(N115="snížená",J115,0)</f>
        <v>0</v>
      </c>
      <c r="BG115" s="186">
        <f>IF(N115="zákl. přenesená",J115,0)</f>
        <v>0</v>
      </c>
      <c r="BH115" s="186">
        <f>IF(N115="sníž. přenesená",J115,0)</f>
        <v>0</v>
      </c>
      <c r="BI115" s="186">
        <f>IF(N115="nulová",J115,0)</f>
        <v>0</v>
      </c>
      <c r="BJ115" s="18" t="s">
        <v>84</v>
      </c>
      <c r="BK115" s="186">
        <f>ROUND(I115*H115,2)</f>
        <v>0</v>
      </c>
      <c r="BL115" s="18" t="s">
        <v>232</v>
      </c>
      <c r="BM115" s="185" t="s">
        <v>834</v>
      </c>
    </row>
    <row r="116" spans="1:65" s="13" customFormat="1" ht="11.25">
      <c r="B116" s="187"/>
      <c r="C116" s="188"/>
      <c r="D116" s="189" t="s">
        <v>234</v>
      </c>
      <c r="E116" s="190" t="s">
        <v>19</v>
      </c>
      <c r="F116" s="191" t="s">
        <v>835</v>
      </c>
      <c r="G116" s="188"/>
      <c r="H116" s="192">
        <v>15.122999999999999</v>
      </c>
      <c r="I116" s="193"/>
      <c r="J116" s="188"/>
      <c r="K116" s="188"/>
      <c r="L116" s="194"/>
      <c r="M116" s="195"/>
      <c r="N116" s="196"/>
      <c r="O116" s="196"/>
      <c r="P116" s="196"/>
      <c r="Q116" s="196"/>
      <c r="R116" s="196"/>
      <c r="S116" s="196"/>
      <c r="T116" s="197"/>
      <c r="AT116" s="198" t="s">
        <v>234</v>
      </c>
      <c r="AU116" s="198" t="s">
        <v>86</v>
      </c>
      <c r="AV116" s="13" t="s">
        <v>86</v>
      </c>
      <c r="AW116" s="13" t="s">
        <v>37</v>
      </c>
      <c r="AX116" s="13" t="s">
        <v>84</v>
      </c>
      <c r="AY116" s="198" t="s">
        <v>225</v>
      </c>
    </row>
    <row r="117" spans="1:65" s="2" customFormat="1" ht="66.75" customHeight="1">
      <c r="A117" s="35"/>
      <c r="B117" s="36"/>
      <c r="C117" s="174" t="s">
        <v>111</v>
      </c>
      <c r="D117" s="174" t="s">
        <v>227</v>
      </c>
      <c r="E117" s="175" t="s">
        <v>836</v>
      </c>
      <c r="F117" s="176" t="s">
        <v>837</v>
      </c>
      <c r="G117" s="177" t="s">
        <v>248</v>
      </c>
      <c r="H117" s="178">
        <v>151.22999999999999</v>
      </c>
      <c r="I117" s="179"/>
      <c r="J117" s="180">
        <f>ROUND(I117*H117,2)</f>
        <v>0</v>
      </c>
      <c r="K117" s="176" t="s">
        <v>231</v>
      </c>
      <c r="L117" s="40"/>
      <c r="M117" s="181" t="s">
        <v>19</v>
      </c>
      <c r="N117" s="182" t="s">
        <v>47</v>
      </c>
      <c r="O117" s="65"/>
      <c r="P117" s="183">
        <f>O117*H117</f>
        <v>0</v>
      </c>
      <c r="Q117" s="183">
        <v>0</v>
      </c>
      <c r="R117" s="183">
        <f>Q117*H117</f>
        <v>0</v>
      </c>
      <c r="S117" s="183">
        <v>0</v>
      </c>
      <c r="T117" s="184">
        <f>S117*H117</f>
        <v>0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85" t="s">
        <v>232</v>
      </c>
      <c r="AT117" s="185" t="s">
        <v>227</v>
      </c>
      <c r="AU117" s="185" t="s">
        <v>86</v>
      </c>
      <c r="AY117" s="18" t="s">
        <v>225</v>
      </c>
      <c r="BE117" s="186">
        <f>IF(N117="základní",J117,0)</f>
        <v>0</v>
      </c>
      <c r="BF117" s="186">
        <f>IF(N117="snížená",J117,0)</f>
        <v>0</v>
      </c>
      <c r="BG117" s="186">
        <f>IF(N117="zákl. přenesená",J117,0)</f>
        <v>0</v>
      </c>
      <c r="BH117" s="186">
        <f>IF(N117="sníž. přenesená",J117,0)</f>
        <v>0</v>
      </c>
      <c r="BI117" s="186">
        <f>IF(N117="nulová",J117,0)</f>
        <v>0</v>
      </c>
      <c r="BJ117" s="18" t="s">
        <v>84</v>
      </c>
      <c r="BK117" s="186">
        <f>ROUND(I117*H117,2)</f>
        <v>0</v>
      </c>
      <c r="BL117" s="18" t="s">
        <v>232</v>
      </c>
      <c r="BM117" s="185" t="s">
        <v>838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835</v>
      </c>
      <c r="G118" s="188"/>
      <c r="H118" s="192">
        <v>15.122999999999999</v>
      </c>
      <c r="I118" s="193"/>
      <c r="J118" s="188"/>
      <c r="K118" s="188"/>
      <c r="L118" s="194"/>
      <c r="M118" s="195"/>
      <c r="N118" s="196"/>
      <c r="O118" s="196"/>
      <c r="P118" s="196"/>
      <c r="Q118" s="196"/>
      <c r="R118" s="196"/>
      <c r="S118" s="196"/>
      <c r="T118" s="197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13" customFormat="1" ht="11.25">
      <c r="B119" s="187"/>
      <c r="C119" s="188"/>
      <c r="D119" s="189" t="s">
        <v>234</v>
      </c>
      <c r="E119" s="188"/>
      <c r="F119" s="191" t="s">
        <v>1020</v>
      </c>
      <c r="G119" s="188"/>
      <c r="H119" s="192">
        <v>151.22999999999999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4</v>
      </c>
      <c r="AX119" s="13" t="s">
        <v>84</v>
      </c>
      <c r="AY119" s="198" t="s">
        <v>225</v>
      </c>
    </row>
    <row r="120" spans="1:65" s="2" customFormat="1" ht="44.25" customHeight="1">
      <c r="A120" s="35"/>
      <c r="B120" s="36"/>
      <c r="C120" s="174" t="s">
        <v>114</v>
      </c>
      <c r="D120" s="174" t="s">
        <v>227</v>
      </c>
      <c r="E120" s="175" t="s">
        <v>840</v>
      </c>
      <c r="F120" s="176" t="s">
        <v>841</v>
      </c>
      <c r="G120" s="177" t="s">
        <v>361</v>
      </c>
      <c r="H120" s="178">
        <v>27.221</v>
      </c>
      <c r="I120" s="179"/>
      <c r="J120" s="180">
        <f>ROUND(I120*H120,2)</f>
        <v>0</v>
      </c>
      <c r="K120" s="176" t="s">
        <v>231</v>
      </c>
      <c r="L120" s="40"/>
      <c r="M120" s="181" t="s">
        <v>19</v>
      </c>
      <c r="N120" s="182" t="s">
        <v>47</v>
      </c>
      <c r="O120" s="65"/>
      <c r="P120" s="183">
        <f>O120*H120</f>
        <v>0</v>
      </c>
      <c r="Q120" s="183">
        <v>0</v>
      </c>
      <c r="R120" s="183">
        <f>Q120*H120</f>
        <v>0</v>
      </c>
      <c r="S120" s="183">
        <v>0</v>
      </c>
      <c r="T120" s="184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85" t="s">
        <v>232</v>
      </c>
      <c r="AT120" s="185" t="s">
        <v>227</v>
      </c>
      <c r="AU120" s="185" t="s">
        <v>86</v>
      </c>
      <c r="AY120" s="18" t="s">
        <v>225</v>
      </c>
      <c r="BE120" s="186">
        <f>IF(N120="základní",J120,0)</f>
        <v>0</v>
      </c>
      <c r="BF120" s="186">
        <f>IF(N120="snížená",J120,0)</f>
        <v>0</v>
      </c>
      <c r="BG120" s="186">
        <f>IF(N120="zákl. přenesená",J120,0)</f>
        <v>0</v>
      </c>
      <c r="BH120" s="186">
        <f>IF(N120="sníž. přenesená",J120,0)</f>
        <v>0</v>
      </c>
      <c r="BI120" s="186">
        <f>IF(N120="nulová",J120,0)</f>
        <v>0</v>
      </c>
      <c r="BJ120" s="18" t="s">
        <v>84</v>
      </c>
      <c r="BK120" s="186">
        <f>ROUND(I120*H120,2)</f>
        <v>0</v>
      </c>
      <c r="BL120" s="18" t="s">
        <v>232</v>
      </c>
      <c r="BM120" s="185" t="s">
        <v>842</v>
      </c>
    </row>
    <row r="121" spans="1:65" s="13" customFormat="1" ht="11.25">
      <c r="B121" s="187"/>
      <c r="C121" s="188"/>
      <c r="D121" s="189" t="s">
        <v>234</v>
      </c>
      <c r="E121" s="188"/>
      <c r="F121" s="191" t="s">
        <v>1021</v>
      </c>
      <c r="G121" s="188"/>
      <c r="H121" s="192">
        <v>27.221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4</v>
      </c>
      <c r="AX121" s="13" t="s">
        <v>84</v>
      </c>
      <c r="AY121" s="198" t="s">
        <v>225</v>
      </c>
    </row>
    <row r="122" spans="1:65" s="2" customFormat="1" ht="36">
      <c r="A122" s="35"/>
      <c r="B122" s="36"/>
      <c r="C122" s="174" t="s">
        <v>117</v>
      </c>
      <c r="D122" s="174" t="s">
        <v>227</v>
      </c>
      <c r="E122" s="175" t="s">
        <v>844</v>
      </c>
      <c r="F122" s="176" t="s">
        <v>845</v>
      </c>
      <c r="G122" s="177" t="s">
        <v>248</v>
      </c>
      <c r="H122" s="178">
        <v>15.122999999999999</v>
      </c>
      <c r="I122" s="179"/>
      <c r="J122" s="180">
        <f>ROUND(I122*H122,2)</f>
        <v>0</v>
      </c>
      <c r="K122" s="176" t="s">
        <v>231</v>
      </c>
      <c r="L122" s="40"/>
      <c r="M122" s="181" t="s">
        <v>19</v>
      </c>
      <c r="N122" s="182" t="s">
        <v>47</v>
      </c>
      <c r="O122" s="65"/>
      <c r="P122" s="183">
        <f>O122*H122</f>
        <v>0</v>
      </c>
      <c r="Q122" s="183">
        <v>0</v>
      </c>
      <c r="R122" s="183">
        <f>Q122*H122</f>
        <v>0</v>
      </c>
      <c r="S122" s="183">
        <v>0</v>
      </c>
      <c r="T122" s="184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5" t="s">
        <v>232</v>
      </c>
      <c r="AT122" s="185" t="s">
        <v>227</v>
      </c>
      <c r="AU122" s="185" t="s">
        <v>86</v>
      </c>
      <c r="AY122" s="18" t="s">
        <v>225</v>
      </c>
      <c r="BE122" s="186">
        <f>IF(N122="základní",J122,0)</f>
        <v>0</v>
      </c>
      <c r="BF122" s="186">
        <f>IF(N122="snížená",J122,0)</f>
        <v>0</v>
      </c>
      <c r="BG122" s="186">
        <f>IF(N122="zákl. přenesená",J122,0)</f>
        <v>0</v>
      </c>
      <c r="BH122" s="186">
        <f>IF(N122="sníž. přenesená",J122,0)</f>
        <v>0</v>
      </c>
      <c r="BI122" s="186">
        <f>IF(N122="nulová",J122,0)</f>
        <v>0</v>
      </c>
      <c r="BJ122" s="18" t="s">
        <v>84</v>
      </c>
      <c r="BK122" s="186">
        <f>ROUND(I122*H122,2)</f>
        <v>0</v>
      </c>
      <c r="BL122" s="18" t="s">
        <v>232</v>
      </c>
      <c r="BM122" s="185" t="s">
        <v>846</v>
      </c>
    </row>
    <row r="123" spans="1:65" s="13" customFormat="1" ht="11.25">
      <c r="B123" s="187"/>
      <c r="C123" s="188"/>
      <c r="D123" s="189" t="s">
        <v>234</v>
      </c>
      <c r="E123" s="190" t="s">
        <v>19</v>
      </c>
      <c r="F123" s="191" t="s">
        <v>835</v>
      </c>
      <c r="G123" s="188"/>
      <c r="H123" s="192">
        <v>15.122999999999999</v>
      </c>
      <c r="I123" s="193"/>
      <c r="J123" s="188"/>
      <c r="K123" s="188"/>
      <c r="L123" s="194"/>
      <c r="M123" s="195"/>
      <c r="N123" s="196"/>
      <c r="O123" s="196"/>
      <c r="P123" s="196"/>
      <c r="Q123" s="196"/>
      <c r="R123" s="196"/>
      <c r="S123" s="196"/>
      <c r="T123" s="197"/>
      <c r="AT123" s="198" t="s">
        <v>234</v>
      </c>
      <c r="AU123" s="198" t="s">
        <v>86</v>
      </c>
      <c r="AV123" s="13" t="s">
        <v>86</v>
      </c>
      <c r="AW123" s="13" t="s">
        <v>37</v>
      </c>
      <c r="AX123" s="13" t="s">
        <v>84</v>
      </c>
      <c r="AY123" s="198" t="s">
        <v>225</v>
      </c>
    </row>
    <row r="124" spans="1:65" s="2" customFormat="1" ht="44.25" customHeight="1">
      <c r="A124" s="35"/>
      <c r="B124" s="36"/>
      <c r="C124" s="174" t="s">
        <v>120</v>
      </c>
      <c r="D124" s="174" t="s">
        <v>227</v>
      </c>
      <c r="E124" s="175" t="s">
        <v>274</v>
      </c>
      <c r="F124" s="176" t="s">
        <v>275</v>
      </c>
      <c r="G124" s="177" t="s">
        <v>248</v>
      </c>
      <c r="H124" s="178">
        <v>14.637</v>
      </c>
      <c r="I124" s="179"/>
      <c r="J124" s="180">
        <f>ROUND(I124*H124,2)</f>
        <v>0</v>
      </c>
      <c r="K124" s="176" t="s">
        <v>231</v>
      </c>
      <c r="L124" s="40"/>
      <c r="M124" s="181" t="s">
        <v>19</v>
      </c>
      <c r="N124" s="182" t="s">
        <v>47</v>
      </c>
      <c r="O124" s="65"/>
      <c r="P124" s="183">
        <f>O124*H124</f>
        <v>0</v>
      </c>
      <c r="Q124" s="183">
        <v>0</v>
      </c>
      <c r="R124" s="183">
        <f>Q124*H124</f>
        <v>0</v>
      </c>
      <c r="S124" s="183">
        <v>0</v>
      </c>
      <c r="T124" s="184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5" t="s">
        <v>232</v>
      </c>
      <c r="AT124" s="185" t="s">
        <v>227</v>
      </c>
      <c r="AU124" s="185" t="s">
        <v>86</v>
      </c>
      <c r="AY124" s="18" t="s">
        <v>225</v>
      </c>
      <c r="BE124" s="186">
        <f>IF(N124="základní",J124,0)</f>
        <v>0</v>
      </c>
      <c r="BF124" s="186">
        <f>IF(N124="snížená",J124,0)</f>
        <v>0</v>
      </c>
      <c r="BG124" s="186">
        <f>IF(N124="zákl. přenesená",J124,0)</f>
        <v>0</v>
      </c>
      <c r="BH124" s="186">
        <f>IF(N124="sníž. přenesená",J124,0)</f>
        <v>0</v>
      </c>
      <c r="BI124" s="186">
        <f>IF(N124="nulová",J124,0)</f>
        <v>0</v>
      </c>
      <c r="BJ124" s="18" t="s">
        <v>84</v>
      </c>
      <c r="BK124" s="186">
        <f>ROUND(I124*H124,2)</f>
        <v>0</v>
      </c>
      <c r="BL124" s="18" t="s">
        <v>232</v>
      </c>
      <c r="BM124" s="185" t="s">
        <v>847</v>
      </c>
    </row>
    <row r="125" spans="1:65" s="13" customFormat="1" ht="11.25">
      <c r="B125" s="187"/>
      <c r="C125" s="188"/>
      <c r="D125" s="189" t="s">
        <v>234</v>
      </c>
      <c r="E125" s="190" t="s">
        <v>19</v>
      </c>
      <c r="F125" s="191" t="s">
        <v>848</v>
      </c>
      <c r="G125" s="188"/>
      <c r="H125" s="192">
        <v>29.76</v>
      </c>
      <c r="I125" s="193"/>
      <c r="J125" s="188"/>
      <c r="K125" s="188"/>
      <c r="L125" s="194"/>
      <c r="M125" s="195"/>
      <c r="N125" s="196"/>
      <c r="O125" s="196"/>
      <c r="P125" s="196"/>
      <c r="Q125" s="196"/>
      <c r="R125" s="196"/>
      <c r="S125" s="196"/>
      <c r="T125" s="197"/>
      <c r="AT125" s="198" t="s">
        <v>234</v>
      </c>
      <c r="AU125" s="198" t="s">
        <v>86</v>
      </c>
      <c r="AV125" s="13" t="s">
        <v>86</v>
      </c>
      <c r="AW125" s="13" t="s">
        <v>37</v>
      </c>
      <c r="AX125" s="13" t="s">
        <v>76</v>
      </c>
      <c r="AY125" s="198" t="s">
        <v>225</v>
      </c>
    </row>
    <row r="126" spans="1:65" s="13" customFormat="1" ht="11.25">
      <c r="B126" s="187"/>
      <c r="C126" s="188"/>
      <c r="D126" s="189" t="s">
        <v>234</v>
      </c>
      <c r="E126" s="190" t="s">
        <v>19</v>
      </c>
      <c r="F126" s="191" t="s">
        <v>849</v>
      </c>
      <c r="G126" s="188"/>
      <c r="H126" s="192">
        <v>-15.122999999999999</v>
      </c>
      <c r="I126" s="193"/>
      <c r="J126" s="188"/>
      <c r="K126" s="188"/>
      <c r="L126" s="194"/>
      <c r="M126" s="195"/>
      <c r="N126" s="196"/>
      <c r="O126" s="196"/>
      <c r="P126" s="196"/>
      <c r="Q126" s="196"/>
      <c r="R126" s="196"/>
      <c r="S126" s="196"/>
      <c r="T126" s="197"/>
      <c r="AT126" s="198" t="s">
        <v>234</v>
      </c>
      <c r="AU126" s="198" t="s">
        <v>86</v>
      </c>
      <c r="AV126" s="13" t="s">
        <v>86</v>
      </c>
      <c r="AW126" s="13" t="s">
        <v>37</v>
      </c>
      <c r="AX126" s="13" t="s">
        <v>76</v>
      </c>
      <c r="AY126" s="198" t="s">
        <v>225</v>
      </c>
    </row>
    <row r="127" spans="1:65" s="14" customFormat="1" ht="11.25">
      <c r="B127" s="199"/>
      <c r="C127" s="200"/>
      <c r="D127" s="189" t="s">
        <v>234</v>
      </c>
      <c r="E127" s="201" t="s">
        <v>775</v>
      </c>
      <c r="F127" s="202" t="s">
        <v>245</v>
      </c>
      <c r="G127" s="200"/>
      <c r="H127" s="203">
        <v>14.637</v>
      </c>
      <c r="I127" s="204"/>
      <c r="J127" s="200"/>
      <c r="K127" s="200"/>
      <c r="L127" s="205"/>
      <c r="M127" s="206"/>
      <c r="N127" s="207"/>
      <c r="O127" s="207"/>
      <c r="P127" s="207"/>
      <c r="Q127" s="207"/>
      <c r="R127" s="207"/>
      <c r="S127" s="207"/>
      <c r="T127" s="208"/>
      <c r="AT127" s="209" t="s">
        <v>234</v>
      </c>
      <c r="AU127" s="209" t="s">
        <v>86</v>
      </c>
      <c r="AV127" s="14" t="s">
        <v>232</v>
      </c>
      <c r="AW127" s="14" t="s">
        <v>37</v>
      </c>
      <c r="AX127" s="14" t="s">
        <v>84</v>
      </c>
      <c r="AY127" s="209" t="s">
        <v>225</v>
      </c>
    </row>
    <row r="128" spans="1:65" s="2" customFormat="1" ht="36">
      <c r="A128" s="35"/>
      <c r="B128" s="36"/>
      <c r="C128" s="174" t="s">
        <v>123</v>
      </c>
      <c r="D128" s="174" t="s">
        <v>227</v>
      </c>
      <c r="E128" s="175" t="s">
        <v>850</v>
      </c>
      <c r="F128" s="176" t="s">
        <v>851</v>
      </c>
      <c r="G128" s="177" t="s">
        <v>230</v>
      </c>
      <c r="H128" s="178">
        <v>39</v>
      </c>
      <c r="I128" s="179"/>
      <c r="J128" s="180">
        <f>ROUND(I128*H128,2)</f>
        <v>0</v>
      </c>
      <c r="K128" s="176" t="s">
        <v>231</v>
      </c>
      <c r="L128" s="40"/>
      <c r="M128" s="181" t="s">
        <v>19</v>
      </c>
      <c r="N128" s="182" t="s">
        <v>47</v>
      </c>
      <c r="O128" s="65"/>
      <c r="P128" s="183">
        <f>O128*H128</f>
        <v>0</v>
      </c>
      <c r="Q128" s="183">
        <v>0</v>
      </c>
      <c r="R128" s="183">
        <f>Q128*H128</f>
        <v>0</v>
      </c>
      <c r="S128" s="183">
        <v>0</v>
      </c>
      <c r="T128" s="184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85" t="s">
        <v>232</v>
      </c>
      <c r="AT128" s="185" t="s">
        <v>227</v>
      </c>
      <c r="AU128" s="185" t="s">
        <v>86</v>
      </c>
      <c r="AY128" s="18" t="s">
        <v>225</v>
      </c>
      <c r="BE128" s="186">
        <f>IF(N128="základní",J128,0)</f>
        <v>0</v>
      </c>
      <c r="BF128" s="186">
        <f>IF(N128="snížená",J128,0)</f>
        <v>0</v>
      </c>
      <c r="BG128" s="186">
        <f>IF(N128="zákl. přenesená",J128,0)</f>
        <v>0</v>
      </c>
      <c r="BH128" s="186">
        <f>IF(N128="sníž. přenesená",J128,0)</f>
        <v>0</v>
      </c>
      <c r="BI128" s="186">
        <f>IF(N128="nulová",J128,0)</f>
        <v>0</v>
      </c>
      <c r="BJ128" s="18" t="s">
        <v>84</v>
      </c>
      <c r="BK128" s="186">
        <f>ROUND(I128*H128,2)</f>
        <v>0</v>
      </c>
      <c r="BL128" s="18" t="s">
        <v>232</v>
      </c>
      <c r="BM128" s="185" t="s">
        <v>852</v>
      </c>
    </row>
    <row r="129" spans="1:65" s="13" customFormat="1" ht="11.25">
      <c r="B129" s="187"/>
      <c r="C129" s="188"/>
      <c r="D129" s="189" t="s">
        <v>234</v>
      </c>
      <c r="E129" s="190" t="s">
        <v>19</v>
      </c>
      <c r="F129" s="191" t="s">
        <v>1017</v>
      </c>
      <c r="G129" s="188"/>
      <c r="H129" s="192">
        <v>39</v>
      </c>
      <c r="I129" s="193"/>
      <c r="J129" s="188"/>
      <c r="K129" s="188"/>
      <c r="L129" s="194"/>
      <c r="M129" s="195"/>
      <c r="N129" s="196"/>
      <c r="O129" s="196"/>
      <c r="P129" s="196"/>
      <c r="Q129" s="196"/>
      <c r="R129" s="196"/>
      <c r="S129" s="196"/>
      <c r="T129" s="197"/>
      <c r="AT129" s="198" t="s">
        <v>234</v>
      </c>
      <c r="AU129" s="198" t="s">
        <v>86</v>
      </c>
      <c r="AV129" s="13" t="s">
        <v>86</v>
      </c>
      <c r="AW129" s="13" t="s">
        <v>37</v>
      </c>
      <c r="AX129" s="13" t="s">
        <v>84</v>
      </c>
      <c r="AY129" s="198" t="s">
        <v>225</v>
      </c>
    </row>
    <row r="130" spans="1:65" s="2" customFormat="1" ht="36">
      <c r="A130" s="35"/>
      <c r="B130" s="36"/>
      <c r="C130" s="174" t="s">
        <v>8</v>
      </c>
      <c r="D130" s="174" t="s">
        <v>227</v>
      </c>
      <c r="E130" s="175" t="s">
        <v>853</v>
      </c>
      <c r="F130" s="176" t="s">
        <v>854</v>
      </c>
      <c r="G130" s="177" t="s">
        <v>230</v>
      </c>
      <c r="H130" s="178">
        <v>39</v>
      </c>
      <c r="I130" s="179"/>
      <c r="J130" s="180">
        <f>ROUND(I130*H130,2)</f>
        <v>0</v>
      </c>
      <c r="K130" s="176" t="s">
        <v>231</v>
      </c>
      <c r="L130" s="40"/>
      <c r="M130" s="181" t="s">
        <v>19</v>
      </c>
      <c r="N130" s="182" t="s">
        <v>47</v>
      </c>
      <c r="O130" s="65"/>
      <c r="P130" s="183">
        <f>O130*H130</f>
        <v>0</v>
      </c>
      <c r="Q130" s="183">
        <v>0</v>
      </c>
      <c r="R130" s="183">
        <f>Q130*H130</f>
        <v>0</v>
      </c>
      <c r="S130" s="183">
        <v>0</v>
      </c>
      <c r="T130" s="184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5" t="s">
        <v>232</v>
      </c>
      <c r="AT130" s="185" t="s">
        <v>227</v>
      </c>
      <c r="AU130" s="185" t="s">
        <v>86</v>
      </c>
      <c r="AY130" s="18" t="s">
        <v>225</v>
      </c>
      <c r="BE130" s="186">
        <f>IF(N130="základní",J130,0)</f>
        <v>0</v>
      </c>
      <c r="BF130" s="186">
        <f>IF(N130="snížená",J130,0)</f>
        <v>0</v>
      </c>
      <c r="BG130" s="186">
        <f>IF(N130="zákl. přenesená",J130,0)</f>
        <v>0</v>
      </c>
      <c r="BH130" s="186">
        <f>IF(N130="sníž. přenesená",J130,0)</f>
        <v>0</v>
      </c>
      <c r="BI130" s="186">
        <f>IF(N130="nulová",J130,0)</f>
        <v>0</v>
      </c>
      <c r="BJ130" s="18" t="s">
        <v>84</v>
      </c>
      <c r="BK130" s="186">
        <f>ROUND(I130*H130,2)</f>
        <v>0</v>
      </c>
      <c r="BL130" s="18" t="s">
        <v>232</v>
      </c>
      <c r="BM130" s="185" t="s">
        <v>855</v>
      </c>
    </row>
    <row r="131" spans="1:65" s="13" customFormat="1" ht="11.25">
      <c r="B131" s="187"/>
      <c r="C131" s="188"/>
      <c r="D131" s="189" t="s">
        <v>234</v>
      </c>
      <c r="E131" s="190" t="s">
        <v>19</v>
      </c>
      <c r="F131" s="191" t="s">
        <v>1017</v>
      </c>
      <c r="G131" s="188"/>
      <c r="H131" s="192">
        <v>39</v>
      </c>
      <c r="I131" s="193"/>
      <c r="J131" s="188"/>
      <c r="K131" s="188"/>
      <c r="L131" s="194"/>
      <c r="M131" s="195"/>
      <c r="N131" s="196"/>
      <c r="O131" s="196"/>
      <c r="P131" s="196"/>
      <c r="Q131" s="196"/>
      <c r="R131" s="196"/>
      <c r="S131" s="196"/>
      <c r="T131" s="197"/>
      <c r="AT131" s="198" t="s">
        <v>234</v>
      </c>
      <c r="AU131" s="198" t="s">
        <v>86</v>
      </c>
      <c r="AV131" s="13" t="s">
        <v>86</v>
      </c>
      <c r="AW131" s="13" t="s">
        <v>37</v>
      </c>
      <c r="AX131" s="13" t="s">
        <v>84</v>
      </c>
      <c r="AY131" s="198" t="s">
        <v>225</v>
      </c>
    </row>
    <row r="132" spans="1:65" s="2" customFormat="1" ht="16.5" customHeight="1">
      <c r="A132" s="35"/>
      <c r="B132" s="36"/>
      <c r="C132" s="210" t="s">
        <v>128</v>
      </c>
      <c r="D132" s="210" t="s">
        <v>410</v>
      </c>
      <c r="E132" s="211" t="s">
        <v>856</v>
      </c>
      <c r="F132" s="212" t="s">
        <v>857</v>
      </c>
      <c r="G132" s="213" t="s">
        <v>683</v>
      </c>
      <c r="H132" s="214">
        <v>0.78</v>
      </c>
      <c r="I132" s="215"/>
      <c r="J132" s="216">
        <f>ROUND(I132*H132,2)</f>
        <v>0</v>
      </c>
      <c r="K132" s="212" t="s">
        <v>231</v>
      </c>
      <c r="L132" s="217"/>
      <c r="M132" s="218" t="s">
        <v>19</v>
      </c>
      <c r="N132" s="219" t="s">
        <v>47</v>
      </c>
      <c r="O132" s="65"/>
      <c r="P132" s="183">
        <f>O132*H132</f>
        <v>0</v>
      </c>
      <c r="Q132" s="183">
        <v>1E-3</v>
      </c>
      <c r="R132" s="183">
        <f>Q132*H132</f>
        <v>7.8000000000000009E-4</v>
      </c>
      <c r="S132" s="183">
        <v>0</v>
      </c>
      <c r="T132" s="184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5" t="s">
        <v>365</v>
      </c>
      <c r="AT132" s="185" t="s">
        <v>410</v>
      </c>
      <c r="AU132" s="185" t="s">
        <v>86</v>
      </c>
      <c r="AY132" s="18" t="s">
        <v>225</v>
      </c>
      <c r="BE132" s="186">
        <f>IF(N132="základní",J132,0)</f>
        <v>0</v>
      </c>
      <c r="BF132" s="186">
        <f>IF(N132="snížená",J132,0)</f>
        <v>0</v>
      </c>
      <c r="BG132" s="186">
        <f>IF(N132="zákl. přenesená",J132,0)</f>
        <v>0</v>
      </c>
      <c r="BH132" s="186">
        <f>IF(N132="sníž. přenesená",J132,0)</f>
        <v>0</v>
      </c>
      <c r="BI132" s="186">
        <f>IF(N132="nulová",J132,0)</f>
        <v>0</v>
      </c>
      <c r="BJ132" s="18" t="s">
        <v>84</v>
      </c>
      <c r="BK132" s="186">
        <f>ROUND(I132*H132,2)</f>
        <v>0</v>
      </c>
      <c r="BL132" s="18" t="s">
        <v>232</v>
      </c>
      <c r="BM132" s="185" t="s">
        <v>858</v>
      </c>
    </row>
    <row r="133" spans="1:65" s="13" customFormat="1" ht="11.25">
      <c r="B133" s="187"/>
      <c r="C133" s="188"/>
      <c r="D133" s="189" t="s">
        <v>234</v>
      </c>
      <c r="E133" s="188"/>
      <c r="F133" s="191" t="s">
        <v>1022</v>
      </c>
      <c r="G133" s="188"/>
      <c r="H133" s="192">
        <v>0.78</v>
      </c>
      <c r="I133" s="193"/>
      <c r="J133" s="188"/>
      <c r="K133" s="188"/>
      <c r="L133" s="194"/>
      <c r="M133" s="195"/>
      <c r="N133" s="196"/>
      <c r="O133" s="196"/>
      <c r="P133" s="196"/>
      <c r="Q133" s="196"/>
      <c r="R133" s="196"/>
      <c r="S133" s="196"/>
      <c r="T133" s="197"/>
      <c r="AT133" s="198" t="s">
        <v>234</v>
      </c>
      <c r="AU133" s="198" t="s">
        <v>86</v>
      </c>
      <c r="AV133" s="13" t="s">
        <v>86</v>
      </c>
      <c r="AW133" s="13" t="s">
        <v>4</v>
      </c>
      <c r="AX133" s="13" t="s">
        <v>84</v>
      </c>
      <c r="AY133" s="198" t="s">
        <v>225</v>
      </c>
    </row>
    <row r="134" spans="1:65" s="12" customFormat="1" ht="22.9" customHeight="1">
      <c r="B134" s="158"/>
      <c r="C134" s="159"/>
      <c r="D134" s="160" t="s">
        <v>75</v>
      </c>
      <c r="E134" s="172" t="s">
        <v>86</v>
      </c>
      <c r="F134" s="172" t="s">
        <v>300</v>
      </c>
      <c r="G134" s="159"/>
      <c r="H134" s="159"/>
      <c r="I134" s="162"/>
      <c r="J134" s="173">
        <f>BK134</f>
        <v>0</v>
      </c>
      <c r="K134" s="159"/>
      <c r="L134" s="164"/>
      <c r="M134" s="165"/>
      <c r="N134" s="166"/>
      <c r="O134" s="166"/>
      <c r="P134" s="167">
        <f>SUM(P135:P151)</f>
        <v>0</v>
      </c>
      <c r="Q134" s="166"/>
      <c r="R134" s="167">
        <f>SUM(R135:R151)</f>
        <v>42.300940299999993</v>
      </c>
      <c r="S134" s="166"/>
      <c r="T134" s="168">
        <f>SUM(T135:T151)</f>
        <v>0</v>
      </c>
      <c r="AR134" s="169" t="s">
        <v>84</v>
      </c>
      <c r="AT134" s="170" t="s">
        <v>75</v>
      </c>
      <c r="AU134" s="170" t="s">
        <v>84</v>
      </c>
      <c r="AY134" s="169" t="s">
        <v>225</v>
      </c>
      <c r="BK134" s="171">
        <f>SUM(BK135:BK151)</f>
        <v>0</v>
      </c>
    </row>
    <row r="135" spans="1:65" s="2" customFormat="1" ht="24">
      <c r="A135" s="35"/>
      <c r="B135" s="36"/>
      <c r="C135" s="174" t="s">
        <v>131</v>
      </c>
      <c r="D135" s="174" t="s">
        <v>227</v>
      </c>
      <c r="E135" s="175" t="s">
        <v>860</v>
      </c>
      <c r="F135" s="176" t="s">
        <v>861</v>
      </c>
      <c r="G135" s="177" t="s">
        <v>248</v>
      </c>
      <c r="H135" s="178">
        <v>0.88</v>
      </c>
      <c r="I135" s="179"/>
      <c r="J135" s="180">
        <f>ROUND(I135*H135,2)</f>
        <v>0</v>
      </c>
      <c r="K135" s="176" t="s">
        <v>231</v>
      </c>
      <c r="L135" s="40"/>
      <c r="M135" s="181" t="s">
        <v>19</v>
      </c>
      <c r="N135" s="182" t="s">
        <v>47</v>
      </c>
      <c r="O135" s="65"/>
      <c r="P135" s="183">
        <f>O135*H135</f>
        <v>0</v>
      </c>
      <c r="Q135" s="183">
        <v>2.2563399999999998</v>
      </c>
      <c r="R135" s="183">
        <f>Q135*H135</f>
        <v>1.9855791999999999</v>
      </c>
      <c r="S135" s="183">
        <v>0</v>
      </c>
      <c r="T135" s="184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5" t="s">
        <v>232</v>
      </c>
      <c r="AT135" s="185" t="s">
        <v>227</v>
      </c>
      <c r="AU135" s="185" t="s">
        <v>86</v>
      </c>
      <c r="AY135" s="18" t="s">
        <v>225</v>
      </c>
      <c r="BE135" s="186">
        <f>IF(N135="základní",J135,0)</f>
        <v>0</v>
      </c>
      <c r="BF135" s="186">
        <f>IF(N135="snížená",J135,0)</f>
        <v>0</v>
      </c>
      <c r="BG135" s="186">
        <f>IF(N135="zákl. přenesená",J135,0)</f>
        <v>0</v>
      </c>
      <c r="BH135" s="186">
        <f>IF(N135="sníž. přenesená",J135,0)</f>
        <v>0</v>
      </c>
      <c r="BI135" s="186">
        <f>IF(N135="nulová",J135,0)</f>
        <v>0</v>
      </c>
      <c r="BJ135" s="18" t="s">
        <v>84</v>
      </c>
      <c r="BK135" s="186">
        <f>ROUND(I135*H135,2)</f>
        <v>0</v>
      </c>
      <c r="BL135" s="18" t="s">
        <v>232</v>
      </c>
      <c r="BM135" s="185" t="s">
        <v>862</v>
      </c>
    </row>
    <row r="136" spans="1:65" s="13" customFormat="1" ht="11.25">
      <c r="B136" s="187"/>
      <c r="C136" s="188"/>
      <c r="D136" s="189" t="s">
        <v>234</v>
      </c>
      <c r="E136" s="190" t="s">
        <v>769</v>
      </c>
      <c r="F136" s="191" t="s">
        <v>1023</v>
      </c>
      <c r="G136" s="188"/>
      <c r="H136" s="192">
        <v>0.88</v>
      </c>
      <c r="I136" s="193"/>
      <c r="J136" s="188"/>
      <c r="K136" s="188"/>
      <c r="L136" s="194"/>
      <c r="M136" s="195"/>
      <c r="N136" s="196"/>
      <c r="O136" s="196"/>
      <c r="P136" s="196"/>
      <c r="Q136" s="196"/>
      <c r="R136" s="196"/>
      <c r="S136" s="196"/>
      <c r="T136" s="197"/>
      <c r="AT136" s="198" t="s">
        <v>234</v>
      </c>
      <c r="AU136" s="198" t="s">
        <v>86</v>
      </c>
      <c r="AV136" s="13" t="s">
        <v>86</v>
      </c>
      <c r="AW136" s="13" t="s">
        <v>37</v>
      </c>
      <c r="AX136" s="13" t="s">
        <v>84</v>
      </c>
      <c r="AY136" s="198" t="s">
        <v>225</v>
      </c>
    </row>
    <row r="137" spans="1:65" s="2" customFormat="1" ht="33" customHeight="1">
      <c r="A137" s="35"/>
      <c r="B137" s="36"/>
      <c r="C137" s="174" t="s">
        <v>134</v>
      </c>
      <c r="D137" s="174" t="s">
        <v>227</v>
      </c>
      <c r="E137" s="175" t="s">
        <v>864</v>
      </c>
      <c r="F137" s="176" t="s">
        <v>865</v>
      </c>
      <c r="G137" s="177" t="s">
        <v>248</v>
      </c>
      <c r="H137" s="178">
        <v>15.824999999999999</v>
      </c>
      <c r="I137" s="179"/>
      <c r="J137" s="180">
        <f>ROUND(I137*H137,2)</f>
        <v>0</v>
      </c>
      <c r="K137" s="176" t="s">
        <v>231</v>
      </c>
      <c r="L137" s="40"/>
      <c r="M137" s="181" t="s">
        <v>19</v>
      </c>
      <c r="N137" s="182" t="s">
        <v>47</v>
      </c>
      <c r="O137" s="65"/>
      <c r="P137" s="183">
        <f>O137*H137</f>
        <v>0</v>
      </c>
      <c r="Q137" s="183">
        <v>2.45329</v>
      </c>
      <c r="R137" s="183">
        <f>Q137*H137</f>
        <v>38.823314249999996</v>
      </c>
      <c r="S137" s="183">
        <v>0</v>
      </c>
      <c r="T137" s="184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5" t="s">
        <v>232</v>
      </c>
      <c r="AT137" s="185" t="s">
        <v>227</v>
      </c>
      <c r="AU137" s="185" t="s">
        <v>86</v>
      </c>
      <c r="AY137" s="18" t="s">
        <v>225</v>
      </c>
      <c r="BE137" s="186">
        <f>IF(N137="základní",J137,0)</f>
        <v>0</v>
      </c>
      <c r="BF137" s="186">
        <f>IF(N137="snížená",J137,0)</f>
        <v>0</v>
      </c>
      <c r="BG137" s="186">
        <f>IF(N137="zákl. přenesená",J137,0)</f>
        <v>0</v>
      </c>
      <c r="BH137" s="186">
        <f>IF(N137="sníž. přenesená",J137,0)</f>
        <v>0</v>
      </c>
      <c r="BI137" s="186">
        <f>IF(N137="nulová",J137,0)</f>
        <v>0</v>
      </c>
      <c r="BJ137" s="18" t="s">
        <v>84</v>
      </c>
      <c r="BK137" s="186">
        <f>ROUND(I137*H137,2)</f>
        <v>0</v>
      </c>
      <c r="BL137" s="18" t="s">
        <v>232</v>
      </c>
      <c r="BM137" s="185" t="s">
        <v>866</v>
      </c>
    </row>
    <row r="138" spans="1:65" s="15" customFormat="1" ht="11.25">
      <c r="B138" s="224"/>
      <c r="C138" s="225"/>
      <c r="D138" s="189" t="s">
        <v>234</v>
      </c>
      <c r="E138" s="226" t="s">
        <v>19</v>
      </c>
      <c r="F138" s="227" t="s">
        <v>867</v>
      </c>
      <c r="G138" s="225"/>
      <c r="H138" s="226" t="s">
        <v>19</v>
      </c>
      <c r="I138" s="228"/>
      <c r="J138" s="225"/>
      <c r="K138" s="225"/>
      <c r="L138" s="229"/>
      <c r="M138" s="230"/>
      <c r="N138" s="231"/>
      <c r="O138" s="231"/>
      <c r="P138" s="231"/>
      <c r="Q138" s="231"/>
      <c r="R138" s="231"/>
      <c r="S138" s="231"/>
      <c r="T138" s="232"/>
      <c r="AT138" s="233" t="s">
        <v>234</v>
      </c>
      <c r="AU138" s="233" t="s">
        <v>86</v>
      </c>
      <c r="AV138" s="15" t="s">
        <v>84</v>
      </c>
      <c r="AW138" s="15" t="s">
        <v>37</v>
      </c>
      <c r="AX138" s="15" t="s">
        <v>76</v>
      </c>
      <c r="AY138" s="233" t="s">
        <v>225</v>
      </c>
    </row>
    <row r="139" spans="1:65" s="13" customFormat="1" ht="11.25">
      <c r="B139" s="187"/>
      <c r="C139" s="188"/>
      <c r="D139" s="189" t="s">
        <v>234</v>
      </c>
      <c r="E139" s="190" t="s">
        <v>19</v>
      </c>
      <c r="F139" s="191" t="s">
        <v>1024</v>
      </c>
      <c r="G139" s="188"/>
      <c r="H139" s="192">
        <v>13.125</v>
      </c>
      <c r="I139" s="193"/>
      <c r="J139" s="188"/>
      <c r="K139" s="188"/>
      <c r="L139" s="194"/>
      <c r="M139" s="195"/>
      <c r="N139" s="196"/>
      <c r="O139" s="196"/>
      <c r="P139" s="196"/>
      <c r="Q139" s="196"/>
      <c r="R139" s="196"/>
      <c r="S139" s="196"/>
      <c r="T139" s="197"/>
      <c r="AT139" s="198" t="s">
        <v>234</v>
      </c>
      <c r="AU139" s="198" t="s">
        <v>86</v>
      </c>
      <c r="AV139" s="13" t="s">
        <v>86</v>
      </c>
      <c r="AW139" s="13" t="s">
        <v>37</v>
      </c>
      <c r="AX139" s="13" t="s">
        <v>76</v>
      </c>
      <c r="AY139" s="198" t="s">
        <v>225</v>
      </c>
    </row>
    <row r="140" spans="1:65" s="13" customFormat="1" ht="11.25">
      <c r="B140" s="187"/>
      <c r="C140" s="188"/>
      <c r="D140" s="189" t="s">
        <v>234</v>
      </c>
      <c r="E140" s="190" t="s">
        <v>19</v>
      </c>
      <c r="F140" s="191" t="s">
        <v>1025</v>
      </c>
      <c r="G140" s="188"/>
      <c r="H140" s="192">
        <v>2.7</v>
      </c>
      <c r="I140" s="193"/>
      <c r="J140" s="188"/>
      <c r="K140" s="188"/>
      <c r="L140" s="194"/>
      <c r="M140" s="195"/>
      <c r="N140" s="196"/>
      <c r="O140" s="196"/>
      <c r="P140" s="196"/>
      <c r="Q140" s="196"/>
      <c r="R140" s="196"/>
      <c r="S140" s="196"/>
      <c r="T140" s="197"/>
      <c r="AT140" s="198" t="s">
        <v>234</v>
      </c>
      <c r="AU140" s="198" t="s">
        <v>86</v>
      </c>
      <c r="AV140" s="13" t="s">
        <v>86</v>
      </c>
      <c r="AW140" s="13" t="s">
        <v>37</v>
      </c>
      <c r="AX140" s="13" t="s">
        <v>76</v>
      </c>
      <c r="AY140" s="198" t="s">
        <v>225</v>
      </c>
    </row>
    <row r="141" spans="1:65" s="14" customFormat="1" ht="11.25">
      <c r="B141" s="199"/>
      <c r="C141" s="200"/>
      <c r="D141" s="189" t="s">
        <v>234</v>
      </c>
      <c r="E141" s="201" t="s">
        <v>772</v>
      </c>
      <c r="F141" s="202" t="s">
        <v>245</v>
      </c>
      <c r="G141" s="200"/>
      <c r="H141" s="203">
        <v>15.824999999999999</v>
      </c>
      <c r="I141" s="204"/>
      <c r="J141" s="200"/>
      <c r="K141" s="200"/>
      <c r="L141" s="205"/>
      <c r="M141" s="206"/>
      <c r="N141" s="207"/>
      <c r="O141" s="207"/>
      <c r="P141" s="207"/>
      <c r="Q141" s="207"/>
      <c r="R141" s="207"/>
      <c r="S141" s="207"/>
      <c r="T141" s="208"/>
      <c r="AT141" s="209" t="s">
        <v>234</v>
      </c>
      <c r="AU141" s="209" t="s">
        <v>86</v>
      </c>
      <c r="AV141" s="14" t="s">
        <v>232</v>
      </c>
      <c r="AW141" s="14" t="s">
        <v>37</v>
      </c>
      <c r="AX141" s="14" t="s">
        <v>84</v>
      </c>
      <c r="AY141" s="209" t="s">
        <v>225</v>
      </c>
    </row>
    <row r="142" spans="1:65" s="2" customFormat="1" ht="16.5" customHeight="1">
      <c r="A142" s="35"/>
      <c r="B142" s="36"/>
      <c r="C142" s="174" t="s">
        <v>137</v>
      </c>
      <c r="D142" s="174" t="s">
        <v>227</v>
      </c>
      <c r="E142" s="175" t="s">
        <v>328</v>
      </c>
      <c r="F142" s="176" t="s">
        <v>329</v>
      </c>
      <c r="G142" s="177" t="s">
        <v>230</v>
      </c>
      <c r="H142" s="178">
        <v>24.3</v>
      </c>
      <c r="I142" s="179"/>
      <c r="J142" s="180">
        <f>ROUND(I142*H142,2)</f>
        <v>0</v>
      </c>
      <c r="K142" s="176" t="s">
        <v>231</v>
      </c>
      <c r="L142" s="40"/>
      <c r="M142" s="181" t="s">
        <v>19</v>
      </c>
      <c r="N142" s="182" t="s">
        <v>47</v>
      </c>
      <c r="O142" s="65"/>
      <c r="P142" s="183">
        <f>O142*H142</f>
        <v>0</v>
      </c>
      <c r="Q142" s="183">
        <v>2.64E-3</v>
      </c>
      <c r="R142" s="183">
        <f>Q142*H142</f>
        <v>6.4152000000000001E-2</v>
      </c>
      <c r="S142" s="183">
        <v>0</v>
      </c>
      <c r="T142" s="184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5" t="s">
        <v>232</v>
      </c>
      <c r="AT142" s="185" t="s">
        <v>227</v>
      </c>
      <c r="AU142" s="185" t="s">
        <v>86</v>
      </c>
      <c r="AY142" s="18" t="s">
        <v>225</v>
      </c>
      <c r="BE142" s="186">
        <f>IF(N142="základní",J142,0)</f>
        <v>0</v>
      </c>
      <c r="BF142" s="186">
        <f>IF(N142="snížená",J142,0)</f>
        <v>0</v>
      </c>
      <c r="BG142" s="186">
        <f>IF(N142="zákl. přenesená",J142,0)</f>
        <v>0</v>
      </c>
      <c r="BH142" s="186">
        <f>IF(N142="sníž. přenesená",J142,0)</f>
        <v>0</v>
      </c>
      <c r="BI142" s="186">
        <f>IF(N142="nulová",J142,0)</f>
        <v>0</v>
      </c>
      <c r="BJ142" s="18" t="s">
        <v>84</v>
      </c>
      <c r="BK142" s="186">
        <f>ROUND(I142*H142,2)</f>
        <v>0</v>
      </c>
      <c r="BL142" s="18" t="s">
        <v>232</v>
      </c>
      <c r="BM142" s="185" t="s">
        <v>870</v>
      </c>
    </row>
    <row r="143" spans="1:65" s="15" customFormat="1" ht="11.25">
      <c r="B143" s="224"/>
      <c r="C143" s="225"/>
      <c r="D143" s="189" t="s">
        <v>234</v>
      </c>
      <c r="E143" s="226" t="s">
        <v>19</v>
      </c>
      <c r="F143" s="227" t="s">
        <v>867</v>
      </c>
      <c r="G143" s="225"/>
      <c r="H143" s="226" t="s">
        <v>19</v>
      </c>
      <c r="I143" s="228"/>
      <c r="J143" s="225"/>
      <c r="K143" s="225"/>
      <c r="L143" s="229"/>
      <c r="M143" s="230"/>
      <c r="N143" s="231"/>
      <c r="O143" s="231"/>
      <c r="P143" s="231"/>
      <c r="Q143" s="231"/>
      <c r="R143" s="231"/>
      <c r="S143" s="231"/>
      <c r="T143" s="232"/>
      <c r="AT143" s="233" t="s">
        <v>234</v>
      </c>
      <c r="AU143" s="233" t="s">
        <v>86</v>
      </c>
      <c r="AV143" s="15" t="s">
        <v>84</v>
      </c>
      <c r="AW143" s="15" t="s">
        <v>37</v>
      </c>
      <c r="AX143" s="15" t="s">
        <v>76</v>
      </c>
      <c r="AY143" s="233" t="s">
        <v>225</v>
      </c>
    </row>
    <row r="144" spans="1:65" s="13" customFormat="1" ht="11.25">
      <c r="B144" s="187"/>
      <c r="C144" s="188"/>
      <c r="D144" s="189" t="s">
        <v>234</v>
      </c>
      <c r="E144" s="190" t="s">
        <v>19</v>
      </c>
      <c r="F144" s="191" t="s">
        <v>1026</v>
      </c>
      <c r="G144" s="188"/>
      <c r="H144" s="192">
        <v>18</v>
      </c>
      <c r="I144" s="193"/>
      <c r="J144" s="188"/>
      <c r="K144" s="188"/>
      <c r="L144" s="194"/>
      <c r="M144" s="195"/>
      <c r="N144" s="196"/>
      <c r="O144" s="196"/>
      <c r="P144" s="196"/>
      <c r="Q144" s="196"/>
      <c r="R144" s="196"/>
      <c r="S144" s="196"/>
      <c r="T144" s="197"/>
      <c r="AT144" s="198" t="s">
        <v>234</v>
      </c>
      <c r="AU144" s="198" t="s">
        <v>86</v>
      </c>
      <c r="AV144" s="13" t="s">
        <v>86</v>
      </c>
      <c r="AW144" s="13" t="s">
        <v>37</v>
      </c>
      <c r="AX144" s="13" t="s">
        <v>76</v>
      </c>
      <c r="AY144" s="198" t="s">
        <v>225</v>
      </c>
    </row>
    <row r="145" spans="1:65" s="13" customFormat="1" ht="11.25">
      <c r="B145" s="187"/>
      <c r="C145" s="188"/>
      <c r="D145" s="189" t="s">
        <v>234</v>
      </c>
      <c r="E145" s="190" t="s">
        <v>19</v>
      </c>
      <c r="F145" s="191" t="s">
        <v>1027</v>
      </c>
      <c r="G145" s="188"/>
      <c r="H145" s="192">
        <v>6.3</v>
      </c>
      <c r="I145" s="193"/>
      <c r="J145" s="188"/>
      <c r="K145" s="188"/>
      <c r="L145" s="194"/>
      <c r="M145" s="195"/>
      <c r="N145" s="196"/>
      <c r="O145" s="196"/>
      <c r="P145" s="196"/>
      <c r="Q145" s="196"/>
      <c r="R145" s="196"/>
      <c r="S145" s="196"/>
      <c r="T145" s="197"/>
      <c r="AT145" s="198" t="s">
        <v>234</v>
      </c>
      <c r="AU145" s="198" t="s">
        <v>86</v>
      </c>
      <c r="AV145" s="13" t="s">
        <v>86</v>
      </c>
      <c r="AW145" s="13" t="s">
        <v>37</v>
      </c>
      <c r="AX145" s="13" t="s">
        <v>76</v>
      </c>
      <c r="AY145" s="198" t="s">
        <v>225</v>
      </c>
    </row>
    <row r="146" spans="1:65" s="14" customFormat="1" ht="11.25">
      <c r="B146" s="199"/>
      <c r="C146" s="200"/>
      <c r="D146" s="189" t="s">
        <v>234</v>
      </c>
      <c r="E146" s="201" t="s">
        <v>19</v>
      </c>
      <c r="F146" s="202" t="s">
        <v>245</v>
      </c>
      <c r="G146" s="200"/>
      <c r="H146" s="203">
        <v>24.3</v>
      </c>
      <c r="I146" s="204"/>
      <c r="J146" s="200"/>
      <c r="K146" s="200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234</v>
      </c>
      <c r="AU146" s="209" t="s">
        <v>86</v>
      </c>
      <c r="AV146" s="14" t="s">
        <v>232</v>
      </c>
      <c r="AW146" s="14" t="s">
        <v>37</v>
      </c>
      <c r="AX146" s="14" t="s">
        <v>84</v>
      </c>
      <c r="AY146" s="209" t="s">
        <v>225</v>
      </c>
    </row>
    <row r="147" spans="1:65" s="2" customFormat="1" ht="16.5" customHeight="1">
      <c r="A147" s="35"/>
      <c r="B147" s="36"/>
      <c r="C147" s="174" t="s">
        <v>140</v>
      </c>
      <c r="D147" s="174" t="s">
        <v>227</v>
      </c>
      <c r="E147" s="175" t="s">
        <v>355</v>
      </c>
      <c r="F147" s="176" t="s">
        <v>356</v>
      </c>
      <c r="G147" s="177" t="s">
        <v>230</v>
      </c>
      <c r="H147" s="178">
        <v>24.3</v>
      </c>
      <c r="I147" s="179"/>
      <c r="J147" s="180">
        <f>ROUND(I147*H147,2)</f>
        <v>0</v>
      </c>
      <c r="K147" s="176" t="s">
        <v>231</v>
      </c>
      <c r="L147" s="40"/>
      <c r="M147" s="181" t="s">
        <v>19</v>
      </c>
      <c r="N147" s="182" t="s">
        <v>47</v>
      </c>
      <c r="O147" s="65"/>
      <c r="P147" s="183">
        <f>O147*H147</f>
        <v>0</v>
      </c>
      <c r="Q147" s="183">
        <v>0</v>
      </c>
      <c r="R147" s="183">
        <f>Q147*H147</f>
        <v>0</v>
      </c>
      <c r="S147" s="183">
        <v>0</v>
      </c>
      <c r="T147" s="184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5" t="s">
        <v>232</v>
      </c>
      <c r="AT147" s="185" t="s">
        <v>227</v>
      </c>
      <c r="AU147" s="185" t="s">
        <v>86</v>
      </c>
      <c r="AY147" s="18" t="s">
        <v>225</v>
      </c>
      <c r="BE147" s="186">
        <f>IF(N147="základní",J147,0)</f>
        <v>0</v>
      </c>
      <c r="BF147" s="186">
        <f>IF(N147="snížená",J147,0)</f>
        <v>0</v>
      </c>
      <c r="BG147" s="186">
        <f>IF(N147="zákl. přenesená",J147,0)</f>
        <v>0</v>
      </c>
      <c r="BH147" s="186">
        <f>IF(N147="sníž. přenesená",J147,0)</f>
        <v>0</v>
      </c>
      <c r="BI147" s="186">
        <f>IF(N147="nulová",J147,0)</f>
        <v>0</v>
      </c>
      <c r="BJ147" s="18" t="s">
        <v>84</v>
      </c>
      <c r="BK147" s="186">
        <f>ROUND(I147*H147,2)</f>
        <v>0</v>
      </c>
      <c r="BL147" s="18" t="s">
        <v>232</v>
      </c>
      <c r="BM147" s="185" t="s">
        <v>873</v>
      </c>
    </row>
    <row r="148" spans="1:65" s="2" customFormat="1" ht="21.75" customHeight="1">
      <c r="A148" s="35"/>
      <c r="B148" s="36"/>
      <c r="C148" s="174" t="s">
        <v>7</v>
      </c>
      <c r="D148" s="174" t="s">
        <v>227</v>
      </c>
      <c r="E148" s="175" t="s">
        <v>874</v>
      </c>
      <c r="F148" s="176" t="s">
        <v>875</v>
      </c>
      <c r="G148" s="177" t="s">
        <v>361</v>
      </c>
      <c r="H148" s="178">
        <v>0.71199999999999997</v>
      </c>
      <c r="I148" s="179"/>
      <c r="J148" s="180">
        <f>ROUND(I148*H148,2)</f>
        <v>0</v>
      </c>
      <c r="K148" s="176" t="s">
        <v>231</v>
      </c>
      <c r="L148" s="40"/>
      <c r="M148" s="181" t="s">
        <v>19</v>
      </c>
      <c r="N148" s="182" t="s">
        <v>47</v>
      </c>
      <c r="O148" s="65"/>
      <c r="P148" s="183">
        <f>O148*H148</f>
        <v>0</v>
      </c>
      <c r="Q148" s="183">
        <v>1.0606199999999999</v>
      </c>
      <c r="R148" s="183">
        <f>Q148*H148</f>
        <v>0.75516143999999985</v>
      </c>
      <c r="S148" s="183">
        <v>0</v>
      </c>
      <c r="T148" s="184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5" t="s">
        <v>232</v>
      </c>
      <c r="AT148" s="185" t="s">
        <v>227</v>
      </c>
      <c r="AU148" s="185" t="s">
        <v>86</v>
      </c>
      <c r="AY148" s="18" t="s">
        <v>225</v>
      </c>
      <c r="BE148" s="186">
        <f>IF(N148="základní",J148,0)</f>
        <v>0</v>
      </c>
      <c r="BF148" s="186">
        <f>IF(N148="snížená",J148,0)</f>
        <v>0</v>
      </c>
      <c r="BG148" s="186">
        <f>IF(N148="zákl. přenesená",J148,0)</f>
        <v>0</v>
      </c>
      <c r="BH148" s="186">
        <f>IF(N148="sníž. přenesená",J148,0)</f>
        <v>0</v>
      </c>
      <c r="BI148" s="186">
        <f>IF(N148="nulová",J148,0)</f>
        <v>0</v>
      </c>
      <c r="BJ148" s="18" t="s">
        <v>84</v>
      </c>
      <c r="BK148" s="186">
        <f>ROUND(I148*H148,2)</f>
        <v>0</v>
      </c>
      <c r="BL148" s="18" t="s">
        <v>232</v>
      </c>
      <c r="BM148" s="185" t="s">
        <v>876</v>
      </c>
    </row>
    <row r="149" spans="1:65" s="13" customFormat="1" ht="11.25">
      <c r="B149" s="187"/>
      <c r="C149" s="188"/>
      <c r="D149" s="189" t="s">
        <v>234</v>
      </c>
      <c r="E149" s="190" t="s">
        <v>19</v>
      </c>
      <c r="F149" s="191" t="s">
        <v>877</v>
      </c>
      <c r="G149" s="188"/>
      <c r="H149" s="192">
        <v>0.71199999999999997</v>
      </c>
      <c r="I149" s="193"/>
      <c r="J149" s="188"/>
      <c r="K149" s="188"/>
      <c r="L149" s="194"/>
      <c r="M149" s="195"/>
      <c r="N149" s="196"/>
      <c r="O149" s="196"/>
      <c r="P149" s="196"/>
      <c r="Q149" s="196"/>
      <c r="R149" s="196"/>
      <c r="S149" s="196"/>
      <c r="T149" s="197"/>
      <c r="AT149" s="198" t="s">
        <v>234</v>
      </c>
      <c r="AU149" s="198" t="s">
        <v>86</v>
      </c>
      <c r="AV149" s="13" t="s">
        <v>86</v>
      </c>
      <c r="AW149" s="13" t="s">
        <v>37</v>
      </c>
      <c r="AX149" s="13" t="s">
        <v>84</v>
      </c>
      <c r="AY149" s="198" t="s">
        <v>225</v>
      </c>
    </row>
    <row r="150" spans="1:65" s="2" customFormat="1" ht="24">
      <c r="A150" s="35"/>
      <c r="B150" s="36"/>
      <c r="C150" s="174" t="s">
        <v>145</v>
      </c>
      <c r="D150" s="174" t="s">
        <v>227</v>
      </c>
      <c r="E150" s="175" t="s">
        <v>359</v>
      </c>
      <c r="F150" s="176" t="s">
        <v>360</v>
      </c>
      <c r="G150" s="177" t="s">
        <v>361</v>
      </c>
      <c r="H150" s="178">
        <v>0.63300000000000001</v>
      </c>
      <c r="I150" s="179"/>
      <c r="J150" s="180">
        <f>ROUND(I150*H150,2)</f>
        <v>0</v>
      </c>
      <c r="K150" s="176" t="s">
        <v>231</v>
      </c>
      <c r="L150" s="40"/>
      <c r="M150" s="181" t="s">
        <v>19</v>
      </c>
      <c r="N150" s="182" t="s">
        <v>47</v>
      </c>
      <c r="O150" s="65"/>
      <c r="P150" s="183">
        <f>O150*H150</f>
        <v>0</v>
      </c>
      <c r="Q150" s="183">
        <v>1.06277</v>
      </c>
      <c r="R150" s="183">
        <f>Q150*H150</f>
        <v>0.67273340999999998</v>
      </c>
      <c r="S150" s="183">
        <v>0</v>
      </c>
      <c r="T150" s="184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5" t="s">
        <v>232</v>
      </c>
      <c r="AT150" s="185" t="s">
        <v>227</v>
      </c>
      <c r="AU150" s="185" t="s">
        <v>86</v>
      </c>
      <c r="AY150" s="18" t="s">
        <v>225</v>
      </c>
      <c r="BE150" s="186">
        <f>IF(N150="základní",J150,0)</f>
        <v>0</v>
      </c>
      <c r="BF150" s="186">
        <f>IF(N150="snížená",J150,0)</f>
        <v>0</v>
      </c>
      <c r="BG150" s="186">
        <f>IF(N150="zákl. přenesená",J150,0)</f>
        <v>0</v>
      </c>
      <c r="BH150" s="186">
        <f>IF(N150="sníž. přenesená",J150,0)</f>
        <v>0</v>
      </c>
      <c r="BI150" s="186">
        <f>IF(N150="nulová",J150,0)</f>
        <v>0</v>
      </c>
      <c r="BJ150" s="18" t="s">
        <v>84</v>
      </c>
      <c r="BK150" s="186">
        <f>ROUND(I150*H150,2)</f>
        <v>0</v>
      </c>
      <c r="BL150" s="18" t="s">
        <v>232</v>
      </c>
      <c r="BM150" s="185" t="s">
        <v>878</v>
      </c>
    </row>
    <row r="151" spans="1:65" s="13" customFormat="1" ht="11.25">
      <c r="B151" s="187"/>
      <c r="C151" s="188"/>
      <c r="D151" s="189" t="s">
        <v>234</v>
      </c>
      <c r="E151" s="190" t="s">
        <v>19</v>
      </c>
      <c r="F151" s="191" t="s">
        <v>879</v>
      </c>
      <c r="G151" s="188"/>
      <c r="H151" s="192">
        <v>0.63300000000000001</v>
      </c>
      <c r="I151" s="193"/>
      <c r="J151" s="188"/>
      <c r="K151" s="188"/>
      <c r="L151" s="194"/>
      <c r="M151" s="195"/>
      <c r="N151" s="196"/>
      <c r="O151" s="196"/>
      <c r="P151" s="196"/>
      <c r="Q151" s="196"/>
      <c r="R151" s="196"/>
      <c r="S151" s="196"/>
      <c r="T151" s="197"/>
      <c r="AT151" s="198" t="s">
        <v>234</v>
      </c>
      <c r="AU151" s="198" t="s">
        <v>86</v>
      </c>
      <c r="AV151" s="13" t="s">
        <v>86</v>
      </c>
      <c r="AW151" s="13" t="s">
        <v>37</v>
      </c>
      <c r="AX151" s="13" t="s">
        <v>84</v>
      </c>
      <c r="AY151" s="198" t="s">
        <v>225</v>
      </c>
    </row>
    <row r="152" spans="1:65" s="12" customFormat="1" ht="22.9" customHeight="1">
      <c r="B152" s="158"/>
      <c r="C152" s="159"/>
      <c r="D152" s="160" t="s">
        <v>75</v>
      </c>
      <c r="E152" s="172" t="s">
        <v>327</v>
      </c>
      <c r="F152" s="172" t="s">
        <v>364</v>
      </c>
      <c r="G152" s="159"/>
      <c r="H152" s="159"/>
      <c r="I152" s="162"/>
      <c r="J152" s="173">
        <f>BK152</f>
        <v>0</v>
      </c>
      <c r="K152" s="159"/>
      <c r="L152" s="164"/>
      <c r="M152" s="165"/>
      <c r="N152" s="166"/>
      <c r="O152" s="166"/>
      <c r="P152" s="167">
        <f>SUM(P153:P168)</f>
        <v>0</v>
      </c>
      <c r="Q152" s="166"/>
      <c r="R152" s="167">
        <f>SUM(R153:R168)</f>
        <v>0</v>
      </c>
      <c r="S152" s="166"/>
      <c r="T152" s="168">
        <f>SUM(T153:T168)</f>
        <v>0</v>
      </c>
      <c r="AR152" s="169" t="s">
        <v>84</v>
      </c>
      <c r="AT152" s="170" t="s">
        <v>75</v>
      </c>
      <c r="AU152" s="170" t="s">
        <v>84</v>
      </c>
      <c r="AY152" s="169" t="s">
        <v>225</v>
      </c>
      <c r="BK152" s="171">
        <f>SUM(BK153:BK168)</f>
        <v>0</v>
      </c>
    </row>
    <row r="153" spans="1:65" s="2" customFormat="1" ht="24">
      <c r="A153" s="35"/>
      <c r="B153" s="36"/>
      <c r="C153" s="174" t="s">
        <v>148</v>
      </c>
      <c r="D153" s="174" t="s">
        <v>227</v>
      </c>
      <c r="E153" s="175" t="s">
        <v>880</v>
      </c>
      <c r="F153" s="176" t="s">
        <v>881</v>
      </c>
      <c r="G153" s="177" t="s">
        <v>230</v>
      </c>
      <c r="H153" s="178">
        <v>7.8</v>
      </c>
      <c r="I153" s="179"/>
      <c r="J153" s="180">
        <f>ROUND(I153*H153,2)</f>
        <v>0</v>
      </c>
      <c r="K153" s="176" t="s">
        <v>231</v>
      </c>
      <c r="L153" s="40"/>
      <c r="M153" s="181" t="s">
        <v>19</v>
      </c>
      <c r="N153" s="182" t="s">
        <v>47</v>
      </c>
      <c r="O153" s="65"/>
      <c r="P153" s="183">
        <f>O153*H153</f>
        <v>0</v>
      </c>
      <c r="Q153" s="183">
        <v>0</v>
      </c>
      <c r="R153" s="183">
        <f>Q153*H153</f>
        <v>0</v>
      </c>
      <c r="S153" s="183">
        <v>0</v>
      </c>
      <c r="T153" s="184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5" t="s">
        <v>232</v>
      </c>
      <c r="AT153" s="185" t="s">
        <v>227</v>
      </c>
      <c r="AU153" s="185" t="s">
        <v>86</v>
      </c>
      <c r="AY153" s="18" t="s">
        <v>225</v>
      </c>
      <c r="BE153" s="186">
        <f>IF(N153="základní",J153,0)</f>
        <v>0</v>
      </c>
      <c r="BF153" s="186">
        <f>IF(N153="snížená",J153,0)</f>
        <v>0</v>
      </c>
      <c r="BG153" s="186">
        <f>IF(N153="zákl. přenesená",J153,0)</f>
        <v>0</v>
      </c>
      <c r="BH153" s="186">
        <f>IF(N153="sníž. přenesená",J153,0)</f>
        <v>0</v>
      </c>
      <c r="BI153" s="186">
        <f>IF(N153="nulová",J153,0)</f>
        <v>0</v>
      </c>
      <c r="BJ153" s="18" t="s">
        <v>84</v>
      </c>
      <c r="BK153" s="186">
        <f>ROUND(I153*H153,2)</f>
        <v>0</v>
      </c>
      <c r="BL153" s="18" t="s">
        <v>232</v>
      </c>
      <c r="BM153" s="185" t="s">
        <v>882</v>
      </c>
    </row>
    <row r="154" spans="1:65" s="13" customFormat="1" ht="11.25">
      <c r="B154" s="187"/>
      <c r="C154" s="188"/>
      <c r="D154" s="189" t="s">
        <v>234</v>
      </c>
      <c r="E154" s="190" t="s">
        <v>19</v>
      </c>
      <c r="F154" s="191" t="s">
        <v>804</v>
      </c>
      <c r="G154" s="188"/>
      <c r="H154" s="192">
        <v>7.8</v>
      </c>
      <c r="I154" s="193"/>
      <c r="J154" s="188"/>
      <c r="K154" s="188"/>
      <c r="L154" s="194"/>
      <c r="M154" s="195"/>
      <c r="N154" s="196"/>
      <c r="O154" s="196"/>
      <c r="P154" s="196"/>
      <c r="Q154" s="196"/>
      <c r="R154" s="196"/>
      <c r="S154" s="196"/>
      <c r="T154" s="197"/>
      <c r="AT154" s="198" t="s">
        <v>234</v>
      </c>
      <c r="AU154" s="198" t="s">
        <v>86</v>
      </c>
      <c r="AV154" s="13" t="s">
        <v>86</v>
      </c>
      <c r="AW154" s="13" t="s">
        <v>37</v>
      </c>
      <c r="AX154" s="13" t="s">
        <v>84</v>
      </c>
      <c r="AY154" s="198" t="s">
        <v>225</v>
      </c>
    </row>
    <row r="155" spans="1:65" s="2" customFormat="1" ht="48">
      <c r="A155" s="35"/>
      <c r="B155" s="36"/>
      <c r="C155" s="174" t="s">
        <v>151</v>
      </c>
      <c r="D155" s="174" t="s">
        <v>227</v>
      </c>
      <c r="E155" s="175" t="s">
        <v>883</v>
      </c>
      <c r="F155" s="176" t="s">
        <v>884</v>
      </c>
      <c r="G155" s="177" t="s">
        <v>230</v>
      </c>
      <c r="H155" s="178">
        <v>7.8</v>
      </c>
      <c r="I155" s="179"/>
      <c r="J155" s="180">
        <f>ROUND(I155*H155,2)</f>
        <v>0</v>
      </c>
      <c r="K155" s="176" t="s">
        <v>231</v>
      </c>
      <c r="L155" s="40"/>
      <c r="M155" s="181" t="s">
        <v>19</v>
      </c>
      <c r="N155" s="182" t="s">
        <v>47</v>
      </c>
      <c r="O155" s="65"/>
      <c r="P155" s="183">
        <f>O155*H155</f>
        <v>0</v>
      </c>
      <c r="Q155" s="183">
        <v>0</v>
      </c>
      <c r="R155" s="183">
        <f>Q155*H155</f>
        <v>0</v>
      </c>
      <c r="S155" s="183">
        <v>0</v>
      </c>
      <c r="T155" s="184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5" t="s">
        <v>232</v>
      </c>
      <c r="AT155" s="185" t="s">
        <v>227</v>
      </c>
      <c r="AU155" s="185" t="s">
        <v>86</v>
      </c>
      <c r="AY155" s="18" t="s">
        <v>225</v>
      </c>
      <c r="BE155" s="186">
        <f>IF(N155="základní",J155,0)</f>
        <v>0</v>
      </c>
      <c r="BF155" s="186">
        <f>IF(N155="snížená",J155,0)</f>
        <v>0</v>
      </c>
      <c r="BG155" s="186">
        <f>IF(N155="zákl. přenesená",J155,0)</f>
        <v>0</v>
      </c>
      <c r="BH155" s="186">
        <f>IF(N155="sníž. přenesená",J155,0)</f>
        <v>0</v>
      </c>
      <c r="BI155" s="186">
        <f>IF(N155="nulová",J155,0)</f>
        <v>0</v>
      </c>
      <c r="BJ155" s="18" t="s">
        <v>84</v>
      </c>
      <c r="BK155" s="186">
        <f>ROUND(I155*H155,2)</f>
        <v>0</v>
      </c>
      <c r="BL155" s="18" t="s">
        <v>232</v>
      </c>
      <c r="BM155" s="185" t="s">
        <v>885</v>
      </c>
    </row>
    <row r="156" spans="1:65" s="13" customFormat="1" ht="11.25">
      <c r="B156" s="187"/>
      <c r="C156" s="188"/>
      <c r="D156" s="189" t="s">
        <v>234</v>
      </c>
      <c r="E156" s="190" t="s">
        <v>19</v>
      </c>
      <c r="F156" s="191" t="s">
        <v>804</v>
      </c>
      <c r="G156" s="188"/>
      <c r="H156" s="192">
        <v>7.8</v>
      </c>
      <c r="I156" s="193"/>
      <c r="J156" s="188"/>
      <c r="K156" s="188"/>
      <c r="L156" s="194"/>
      <c r="M156" s="195"/>
      <c r="N156" s="196"/>
      <c r="O156" s="196"/>
      <c r="P156" s="196"/>
      <c r="Q156" s="196"/>
      <c r="R156" s="196"/>
      <c r="S156" s="196"/>
      <c r="T156" s="197"/>
      <c r="AT156" s="198" t="s">
        <v>234</v>
      </c>
      <c r="AU156" s="198" t="s">
        <v>86</v>
      </c>
      <c r="AV156" s="13" t="s">
        <v>86</v>
      </c>
      <c r="AW156" s="13" t="s">
        <v>37</v>
      </c>
      <c r="AX156" s="13" t="s">
        <v>84</v>
      </c>
      <c r="AY156" s="198" t="s">
        <v>225</v>
      </c>
    </row>
    <row r="157" spans="1:65" s="2" customFormat="1" ht="36">
      <c r="A157" s="35"/>
      <c r="B157" s="36"/>
      <c r="C157" s="174" t="s">
        <v>154</v>
      </c>
      <c r="D157" s="174" t="s">
        <v>227</v>
      </c>
      <c r="E157" s="175" t="s">
        <v>886</v>
      </c>
      <c r="F157" s="176" t="s">
        <v>887</v>
      </c>
      <c r="G157" s="177" t="s">
        <v>230</v>
      </c>
      <c r="H157" s="178">
        <v>7.8</v>
      </c>
      <c r="I157" s="179"/>
      <c r="J157" s="180">
        <f>ROUND(I157*H157,2)</f>
        <v>0</v>
      </c>
      <c r="K157" s="176" t="s">
        <v>231</v>
      </c>
      <c r="L157" s="40"/>
      <c r="M157" s="181" t="s">
        <v>19</v>
      </c>
      <c r="N157" s="182" t="s">
        <v>47</v>
      </c>
      <c r="O157" s="65"/>
      <c r="P157" s="183">
        <f>O157*H157</f>
        <v>0</v>
      </c>
      <c r="Q157" s="183">
        <v>0</v>
      </c>
      <c r="R157" s="183">
        <f>Q157*H157</f>
        <v>0</v>
      </c>
      <c r="S157" s="183">
        <v>0</v>
      </c>
      <c r="T157" s="184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5" t="s">
        <v>232</v>
      </c>
      <c r="AT157" s="185" t="s">
        <v>227</v>
      </c>
      <c r="AU157" s="185" t="s">
        <v>86</v>
      </c>
      <c r="AY157" s="18" t="s">
        <v>225</v>
      </c>
      <c r="BE157" s="186">
        <f>IF(N157="základní",J157,0)</f>
        <v>0</v>
      </c>
      <c r="BF157" s="186">
        <f>IF(N157="snížená",J157,0)</f>
        <v>0</v>
      </c>
      <c r="BG157" s="186">
        <f>IF(N157="zákl. přenesená",J157,0)</f>
        <v>0</v>
      </c>
      <c r="BH157" s="186">
        <f>IF(N157="sníž. přenesená",J157,0)</f>
        <v>0</v>
      </c>
      <c r="BI157" s="186">
        <f>IF(N157="nulová",J157,0)</f>
        <v>0</v>
      </c>
      <c r="BJ157" s="18" t="s">
        <v>84</v>
      </c>
      <c r="BK157" s="186">
        <f>ROUND(I157*H157,2)</f>
        <v>0</v>
      </c>
      <c r="BL157" s="18" t="s">
        <v>232</v>
      </c>
      <c r="BM157" s="185" t="s">
        <v>888</v>
      </c>
    </row>
    <row r="158" spans="1:65" s="13" customFormat="1" ht="11.25">
      <c r="B158" s="187"/>
      <c r="C158" s="188"/>
      <c r="D158" s="189" t="s">
        <v>234</v>
      </c>
      <c r="E158" s="190" t="s">
        <v>19</v>
      </c>
      <c r="F158" s="191" t="s">
        <v>804</v>
      </c>
      <c r="G158" s="188"/>
      <c r="H158" s="192">
        <v>7.8</v>
      </c>
      <c r="I158" s="193"/>
      <c r="J158" s="188"/>
      <c r="K158" s="188"/>
      <c r="L158" s="194"/>
      <c r="M158" s="195"/>
      <c r="N158" s="196"/>
      <c r="O158" s="196"/>
      <c r="P158" s="196"/>
      <c r="Q158" s="196"/>
      <c r="R158" s="196"/>
      <c r="S158" s="196"/>
      <c r="T158" s="197"/>
      <c r="AT158" s="198" t="s">
        <v>234</v>
      </c>
      <c r="AU158" s="198" t="s">
        <v>86</v>
      </c>
      <c r="AV158" s="13" t="s">
        <v>86</v>
      </c>
      <c r="AW158" s="13" t="s">
        <v>37</v>
      </c>
      <c r="AX158" s="13" t="s">
        <v>84</v>
      </c>
      <c r="AY158" s="198" t="s">
        <v>225</v>
      </c>
    </row>
    <row r="159" spans="1:65" s="2" customFormat="1" ht="24">
      <c r="A159" s="35"/>
      <c r="B159" s="36"/>
      <c r="C159" s="174" t="s">
        <v>157</v>
      </c>
      <c r="D159" s="174" t="s">
        <v>227</v>
      </c>
      <c r="E159" s="175" t="s">
        <v>889</v>
      </c>
      <c r="F159" s="176" t="s">
        <v>890</v>
      </c>
      <c r="G159" s="177" t="s">
        <v>230</v>
      </c>
      <c r="H159" s="178">
        <v>7.8</v>
      </c>
      <c r="I159" s="179"/>
      <c r="J159" s="180">
        <f>ROUND(I159*H159,2)</f>
        <v>0</v>
      </c>
      <c r="K159" s="176" t="s">
        <v>231</v>
      </c>
      <c r="L159" s="40"/>
      <c r="M159" s="181" t="s">
        <v>19</v>
      </c>
      <c r="N159" s="182" t="s">
        <v>47</v>
      </c>
      <c r="O159" s="65"/>
      <c r="P159" s="183">
        <f>O159*H159</f>
        <v>0</v>
      </c>
      <c r="Q159" s="183">
        <v>0</v>
      </c>
      <c r="R159" s="183">
        <f>Q159*H159</f>
        <v>0</v>
      </c>
      <c r="S159" s="183">
        <v>0</v>
      </c>
      <c r="T159" s="184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5" t="s">
        <v>232</v>
      </c>
      <c r="AT159" s="185" t="s">
        <v>227</v>
      </c>
      <c r="AU159" s="185" t="s">
        <v>86</v>
      </c>
      <c r="AY159" s="18" t="s">
        <v>225</v>
      </c>
      <c r="BE159" s="186">
        <f>IF(N159="základní",J159,0)</f>
        <v>0</v>
      </c>
      <c r="BF159" s="186">
        <f>IF(N159="snížená",J159,0)</f>
        <v>0</v>
      </c>
      <c r="BG159" s="186">
        <f>IF(N159="zákl. přenesená",J159,0)</f>
        <v>0</v>
      </c>
      <c r="BH159" s="186">
        <f>IF(N159="sníž. přenesená",J159,0)</f>
        <v>0</v>
      </c>
      <c r="BI159" s="186">
        <f>IF(N159="nulová",J159,0)</f>
        <v>0</v>
      </c>
      <c r="BJ159" s="18" t="s">
        <v>84</v>
      </c>
      <c r="BK159" s="186">
        <f>ROUND(I159*H159,2)</f>
        <v>0</v>
      </c>
      <c r="BL159" s="18" t="s">
        <v>232</v>
      </c>
      <c r="BM159" s="185" t="s">
        <v>891</v>
      </c>
    </row>
    <row r="160" spans="1:65" s="13" customFormat="1" ht="11.25">
      <c r="B160" s="187"/>
      <c r="C160" s="188"/>
      <c r="D160" s="189" t="s">
        <v>234</v>
      </c>
      <c r="E160" s="190" t="s">
        <v>19</v>
      </c>
      <c r="F160" s="191" t="s">
        <v>804</v>
      </c>
      <c r="G160" s="188"/>
      <c r="H160" s="192">
        <v>7.8</v>
      </c>
      <c r="I160" s="193"/>
      <c r="J160" s="188"/>
      <c r="K160" s="188"/>
      <c r="L160" s="194"/>
      <c r="M160" s="195"/>
      <c r="N160" s="196"/>
      <c r="O160" s="196"/>
      <c r="P160" s="196"/>
      <c r="Q160" s="196"/>
      <c r="R160" s="196"/>
      <c r="S160" s="196"/>
      <c r="T160" s="197"/>
      <c r="AT160" s="198" t="s">
        <v>234</v>
      </c>
      <c r="AU160" s="198" t="s">
        <v>86</v>
      </c>
      <c r="AV160" s="13" t="s">
        <v>86</v>
      </c>
      <c r="AW160" s="13" t="s">
        <v>37</v>
      </c>
      <c r="AX160" s="13" t="s">
        <v>84</v>
      </c>
      <c r="AY160" s="198" t="s">
        <v>225</v>
      </c>
    </row>
    <row r="161" spans="1:65" s="2" customFormat="1" ht="24">
      <c r="A161" s="35"/>
      <c r="B161" s="36"/>
      <c r="C161" s="174" t="s">
        <v>160</v>
      </c>
      <c r="D161" s="174" t="s">
        <v>227</v>
      </c>
      <c r="E161" s="175" t="s">
        <v>892</v>
      </c>
      <c r="F161" s="176" t="s">
        <v>893</v>
      </c>
      <c r="G161" s="177" t="s">
        <v>230</v>
      </c>
      <c r="H161" s="178">
        <v>35.799999999999997</v>
      </c>
      <c r="I161" s="179"/>
      <c r="J161" s="180">
        <f>ROUND(I161*H161,2)</f>
        <v>0</v>
      </c>
      <c r="K161" s="176" t="s">
        <v>231</v>
      </c>
      <c r="L161" s="40"/>
      <c r="M161" s="181" t="s">
        <v>19</v>
      </c>
      <c r="N161" s="182" t="s">
        <v>47</v>
      </c>
      <c r="O161" s="65"/>
      <c r="P161" s="183">
        <f>O161*H161</f>
        <v>0</v>
      </c>
      <c r="Q161" s="183">
        <v>0</v>
      </c>
      <c r="R161" s="183">
        <f>Q161*H161</f>
        <v>0</v>
      </c>
      <c r="S161" s="183">
        <v>0</v>
      </c>
      <c r="T161" s="184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5" t="s">
        <v>232</v>
      </c>
      <c r="AT161" s="185" t="s">
        <v>227</v>
      </c>
      <c r="AU161" s="185" t="s">
        <v>86</v>
      </c>
      <c r="AY161" s="18" t="s">
        <v>225</v>
      </c>
      <c r="BE161" s="186">
        <f>IF(N161="základní",J161,0)</f>
        <v>0</v>
      </c>
      <c r="BF161" s="186">
        <f>IF(N161="snížená",J161,0)</f>
        <v>0</v>
      </c>
      <c r="BG161" s="186">
        <f>IF(N161="zákl. přenesená",J161,0)</f>
        <v>0</v>
      </c>
      <c r="BH161" s="186">
        <f>IF(N161="sníž. přenesená",J161,0)</f>
        <v>0</v>
      </c>
      <c r="BI161" s="186">
        <f>IF(N161="nulová",J161,0)</f>
        <v>0</v>
      </c>
      <c r="BJ161" s="18" t="s">
        <v>84</v>
      </c>
      <c r="BK161" s="186">
        <f>ROUND(I161*H161,2)</f>
        <v>0</v>
      </c>
      <c r="BL161" s="18" t="s">
        <v>232</v>
      </c>
      <c r="BM161" s="185" t="s">
        <v>894</v>
      </c>
    </row>
    <row r="162" spans="1:65" s="13" customFormat="1" ht="11.25">
      <c r="B162" s="187"/>
      <c r="C162" s="188"/>
      <c r="D162" s="189" t="s">
        <v>234</v>
      </c>
      <c r="E162" s="190" t="s">
        <v>19</v>
      </c>
      <c r="F162" s="191" t="s">
        <v>804</v>
      </c>
      <c r="G162" s="188"/>
      <c r="H162" s="192">
        <v>7.8</v>
      </c>
      <c r="I162" s="193"/>
      <c r="J162" s="188"/>
      <c r="K162" s="188"/>
      <c r="L162" s="194"/>
      <c r="M162" s="195"/>
      <c r="N162" s="196"/>
      <c r="O162" s="196"/>
      <c r="P162" s="196"/>
      <c r="Q162" s="196"/>
      <c r="R162" s="196"/>
      <c r="S162" s="196"/>
      <c r="T162" s="197"/>
      <c r="AT162" s="198" t="s">
        <v>234</v>
      </c>
      <c r="AU162" s="198" t="s">
        <v>86</v>
      </c>
      <c r="AV162" s="13" t="s">
        <v>86</v>
      </c>
      <c r="AW162" s="13" t="s">
        <v>37</v>
      </c>
      <c r="AX162" s="13" t="s">
        <v>76</v>
      </c>
      <c r="AY162" s="198" t="s">
        <v>225</v>
      </c>
    </row>
    <row r="163" spans="1:65" s="13" customFormat="1" ht="11.25">
      <c r="B163" s="187"/>
      <c r="C163" s="188"/>
      <c r="D163" s="189" t="s">
        <v>234</v>
      </c>
      <c r="E163" s="190" t="s">
        <v>19</v>
      </c>
      <c r="F163" s="191" t="s">
        <v>820</v>
      </c>
      <c r="G163" s="188"/>
      <c r="H163" s="192">
        <v>28</v>
      </c>
      <c r="I163" s="193"/>
      <c r="J163" s="188"/>
      <c r="K163" s="188"/>
      <c r="L163" s="194"/>
      <c r="M163" s="195"/>
      <c r="N163" s="196"/>
      <c r="O163" s="196"/>
      <c r="P163" s="196"/>
      <c r="Q163" s="196"/>
      <c r="R163" s="196"/>
      <c r="S163" s="196"/>
      <c r="T163" s="197"/>
      <c r="AT163" s="198" t="s">
        <v>234</v>
      </c>
      <c r="AU163" s="198" t="s">
        <v>86</v>
      </c>
      <c r="AV163" s="13" t="s">
        <v>86</v>
      </c>
      <c r="AW163" s="13" t="s">
        <v>37</v>
      </c>
      <c r="AX163" s="13" t="s">
        <v>76</v>
      </c>
      <c r="AY163" s="198" t="s">
        <v>225</v>
      </c>
    </row>
    <row r="164" spans="1:65" s="14" customFormat="1" ht="11.25">
      <c r="B164" s="199"/>
      <c r="C164" s="200"/>
      <c r="D164" s="189" t="s">
        <v>234</v>
      </c>
      <c r="E164" s="201" t="s">
        <v>19</v>
      </c>
      <c r="F164" s="202" t="s">
        <v>245</v>
      </c>
      <c r="G164" s="200"/>
      <c r="H164" s="203">
        <v>35.799999999999997</v>
      </c>
      <c r="I164" s="204"/>
      <c r="J164" s="200"/>
      <c r="K164" s="200"/>
      <c r="L164" s="205"/>
      <c r="M164" s="206"/>
      <c r="N164" s="207"/>
      <c r="O164" s="207"/>
      <c r="P164" s="207"/>
      <c r="Q164" s="207"/>
      <c r="R164" s="207"/>
      <c r="S164" s="207"/>
      <c r="T164" s="208"/>
      <c r="AT164" s="209" t="s">
        <v>234</v>
      </c>
      <c r="AU164" s="209" t="s">
        <v>86</v>
      </c>
      <c r="AV164" s="14" t="s">
        <v>232</v>
      </c>
      <c r="AW164" s="14" t="s">
        <v>37</v>
      </c>
      <c r="AX164" s="14" t="s">
        <v>84</v>
      </c>
      <c r="AY164" s="209" t="s">
        <v>225</v>
      </c>
    </row>
    <row r="165" spans="1:65" s="2" customFormat="1" ht="44.25" customHeight="1">
      <c r="A165" s="35"/>
      <c r="B165" s="36"/>
      <c r="C165" s="174" t="s">
        <v>163</v>
      </c>
      <c r="D165" s="174" t="s">
        <v>227</v>
      </c>
      <c r="E165" s="175" t="s">
        <v>895</v>
      </c>
      <c r="F165" s="176" t="s">
        <v>896</v>
      </c>
      <c r="G165" s="177" t="s">
        <v>230</v>
      </c>
      <c r="H165" s="178">
        <v>28</v>
      </c>
      <c r="I165" s="179"/>
      <c r="J165" s="180">
        <f>ROUND(I165*H165,2)</f>
        <v>0</v>
      </c>
      <c r="K165" s="176" t="s">
        <v>231</v>
      </c>
      <c r="L165" s="40"/>
      <c r="M165" s="181" t="s">
        <v>19</v>
      </c>
      <c r="N165" s="182" t="s">
        <v>47</v>
      </c>
      <c r="O165" s="65"/>
      <c r="P165" s="183">
        <f>O165*H165</f>
        <v>0</v>
      </c>
      <c r="Q165" s="183">
        <v>0</v>
      </c>
      <c r="R165" s="183">
        <f>Q165*H165</f>
        <v>0</v>
      </c>
      <c r="S165" s="183">
        <v>0</v>
      </c>
      <c r="T165" s="184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5" t="s">
        <v>232</v>
      </c>
      <c r="AT165" s="185" t="s">
        <v>227</v>
      </c>
      <c r="AU165" s="185" t="s">
        <v>86</v>
      </c>
      <c r="AY165" s="18" t="s">
        <v>225</v>
      </c>
      <c r="BE165" s="186">
        <f>IF(N165="základní",J165,0)</f>
        <v>0</v>
      </c>
      <c r="BF165" s="186">
        <f>IF(N165="snížená",J165,0)</f>
        <v>0</v>
      </c>
      <c r="BG165" s="186">
        <f>IF(N165="zákl. přenesená",J165,0)</f>
        <v>0</v>
      </c>
      <c r="BH165" s="186">
        <f>IF(N165="sníž. přenesená",J165,0)</f>
        <v>0</v>
      </c>
      <c r="BI165" s="186">
        <f>IF(N165="nulová",J165,0)</f>
        <v>0</v>
      </c>
      <c r="BJ165" s="18" t="s">
        <v>84</v>
      </c>
      <c r="BK165" s="186">
        <f>ROUND(I165*H165,2)</f>
        <v>0</v>
      </c>
      <c r="BL165" s="18" t="s">
        <v>232</v>
      </c>
      <c r="BM165" s="185" t="s">
        <v>897</v>
      </c>
    </row>
    <row r="166" spans="1:65" s="13" customFormat="1" ht="11.25">
      <c r="B166" s="187"/>
      <c r="C166" s="188"/>
      <c r="D166" s="189" t="s">
        <v>234</v>
      </c>
      <c r="E166" s="190" t="s">
        <v>19</v>
      </c>
      <c r="F166" s="191" t="s">
        <v>820</v>
      </c>
      <c r="G166" s="188"/>
      <c r="H166" s="192">
        <v>28</v>
      </c>
      <c r="I166" s="193"/>
      <c r="J166" s="188"/>
      <c r="K166" s="188"/>
      <c r="L166" s="194"/>
      <c r="M166" s="195"/>
      <c r="N166" s="196"/>
      <c r="O166" s="196"/>
      <c r="P166" s="196"/>
      <c r="Q166" s="196"/>
      <c r="R166" s="196"/>
      <c r="S166" s="196"/>
      <c r="T166" s="197"/>
      <c r="AT166" s="198" t="s">
        <v>234</v>
      </c>
      <c r="AU166" s="198" t="s">
        <v>86</v>
      </c>
      <c r="AV166" s="13" t="s">
        <v>86</v>
      </c>
      <c r="AW166" s="13" t="s">
        <v>37</v>
      </c>
      <c r="AX166" s="13" t="s">
        <v>84</v>
      </c>
      <c r="AY166" s="198" t="s">
        <v>225</v>
      </c>
    </row>
    <row r="167" spans="1:65" s="2" customFormat="1" ht="44.25" customHeight="1">
      <c r="A167" s="35"/>
      <c r="B167" s="36"/>
      <c r="C167" s="174" t="s">
        <v>166</v>
      </c>
      <c r="D167" s="174" t="s">
        <v>227</v>
      </c>
      <c r="E167" s="175" t="s">
        <v>898</v>
      </c>
      <c r="F167" s="176" t="s">
        <v>899</v>
      </c>
      <c r="G167" s="177" t="s">
        <v>230</v>
      </c>
      <c r="H167" s="178">
        <v>7.8</v>
      </c>
      <c r="I167" s="179"/>
      <c r="J167" s="180">
        <f>ROUND(I167*H167,2)</f>
        <v>0</v>
      </c>
      <c r="K167" s="176" t="s">
        <v>231</v>
      </c>
      <c r="L167" s="40"/>
      <c r="M167" s="181" t="s">
        <v>19</v>
      </c>
      <c r="N167" s="182" t="s">
        <v>47</v>
      </c>
      <c r="O167" s="65"/>
      <c r="P167" s="183">
        <f>O167*H167</f>
        <v>0</v>
      </c>
      <c r="Q167" s="183">
        <v>0</v>
      </c>
      <c r="R167" s="183">
        <f>Q167*H167</f>
        <v>0</v>
      </c>
      <c r="S167" s="183">
        <v>0</v>
      </c>
      <c r="T167" s="184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5" t="s">
        <v>232</v>
      </c>
      <c r="AT167" s="185" t="s">
        <v>227</v>
      </c>
      <c r="AU167" s="185" t="s">
        <v>86</v>
      </c>
      <c r="AY167" s="18" t="s">
        <v>225</v>
      </c>
      <c r="BE167" s="186">
        <f>IF(N167="základní",J167,0)</f>
        <v>0</v>
      </c>
      <c r="BF167" s="186">
        <f>IF(N167="snížená",J167,0)</f>
        <v>0</v>
      </c>
      <c r="BG167" s="186">
        <f>IF(N167="zákl. přenesená",J167,0)</f>
        <v>0</v>
      </c>
      <c r="BH167" s="186">
        <f>IF(N167="sníž. přenesená",J167,0)</f>
        <v>0</v>
      </c>
      <c r="BI167" s="186">
        <f>IF(N167="nulová",J167,0)</f>
        <v>0</v>
      </c>
      <c r="BJ167" s="18" t="s">
        <v>84</v>
      </c>
      <c r="BK167" s="186">
        <f>ROUND(I167*H167,2)</f>
        <v>0</v>
      </c>
      <c r="BL167" s="18" t="s">
        <v>232</v>
      </c>
      <c r="BM167" s="185" t="s">
        <v>900</v>
      </c>
    </row>
    <row r="168" spans="1:65" s="13" customFormat="1" ht="11.25">
      <c r="B168" s="187"/>
      <c r="C168" s="188"/>
      <c r="D168" s="189" t="s">
        <v>234</v>
      </c>
      <c r="E168" s="190" t="s">
        <v>19</v>
      </c>
      <c r="F168" s="191" t="s">
        <v>804</v>
      </c>
      <c r="G168" s="188"/>
      <c r="H168" s="192">
        <v>7.8</v>
      </c>
      <c r="I168" s="193"/>
      <c r="J168" s="188"/>
      <c r="K168" s="188"/>
      <c r="L168" s="194"/>
      <c r="M168" s="195"/>
      <c r="N168" s="196"/>
      <c r="O168" s="196"/>
      <c r="P168" s="196"/>
      <c r="Q168" s="196"/>
      <c r="R168" s="196"/>
      <c r="S168" s="196"/>
      <c r="T168" s="197"/>
      <c r="AT168" s="198" t="s">
        <v>234</v>
      </c>
      <c r="AU168" s="198" t="s">
        <v>86</v>
      </c>
      <c r="AV168" s="13" t="s">
        <v>86</v>
      </c>
      <c r="AW168" s="13" t="s">
        <v>37</v>
      </c>
      <c r="AX168" s="13" t="s">
        <v>84</v>
      </c>
      <c r="AY168" s="198" t="s">
        <v>225</v>
      </c>
    </row>
    <row r="169" spans="1:65" s="12" customFormat="1" ht="22.9" customHeight="1">
      <c r="B169" s="158"/>
      <c r="C169" s="159"/>
      <c r="D169" s="160" t="s">
        <v>75</v>
      </c>
      <c r="E169" s="172" t="s">
        <v>369</v>
      </c>
      <c r="F169" s="172" t="s">
        <v>377</v>
      </c>
      <c r="G169" s="159"/>
      <c r="H169" s="159"/>
      <c r="I169" s="162"/>
      <c r="J169" s="173">
        <f>BK169</f>
        <v>0</v>
      </c>
      <c r="K169" s="159"/>
      <c r="L169" s="164"/>
      <c r="M169" s="165"/>
      <c r="N169" s="166"/>
      <c r="O169" s="166"/>
      <c r="P169" s="167">
        <f>SUM(P170:P204)</f>
        <v>0</v>
      </c>
      <c r="Q169" s="166"/>
      <c r="R169" s="167">
        <f>SUM(R170:R204)</f>
        <v>11.7710805</v>
      </c>
      <c r="S169" s="166"/>
      <c r="T169" s="168">
        <f>SUM(T170:T204)</f>
        <v>3.7380000000000004</v>
      </c>
      <c r="AR169" s="169" t="s">
        <v>84</v>
      </c>
      <c r="AT169" s="170" t="s">
        <v>75</v>
      </c>
      <c r="AU169" s="170" t="s">
        <v>84</v>
      </c>
      <c r="AY169" s="169" t="s">
        <v>225</v>
      </c>
      <c r="BK169" s="171">
        <f>SUM(BK170:BK204)</f>
        <v>0</v>
      </c>
    </row>
    <row r="170" spans="1:65" s="2" customFormat="1" ht="36">
      <c r="A170" s="35"/>
      <c r="B170" s="36"/>
      <c r="C170" s="174" t="s">
        <v>169</v>
      </c>
      <c r="D170" s="174" t="s">
        <v>227</v>
      </c>
      <c r="E170" s="175" t="s">
        <v>1028</v>
      </c>
      <c r="F170" s="176" t="s">
        <v>1029</v>
      </c>
      <c r="G170" s="177" t="s">
        <v>380</v>
      </c>
      <c r="H170" s="178">
        <v>1</v>
      </c>
      <c r="I170" s="179"/>
      <c r="J170" s="180">
        <f>ROUND(I170*H170,2)</f>
        <v>0</v>
      </c>
      <c r="K170" s="176" t="s">
        <v>19</v>
      </c>
      <c r="L170" s="40"/>
      <c r="M170" s="181" t="s">
        <v>19</v>
      </c>
      <c r="N170" s="182" t="s">
        <v>47</v>
      </c>
      <c r="O170" s="65"/>
      <c r="P170" s="183">
        <f>O170*H170</f>
        <v>0</v>
      </c>
      <c r="Q170" s="183">
        <v>3.25</v>
      </c>
      <c r="R170" s="183">
        <f>Q170*H170</f>
        <v>3.25</v>
      </c>
      <c r="S170" s="183">
        <v>0</v>
      </c>
      <c r="T170" s="184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5" t="s">
        <v>232</v>
      </c>
      <c r="AT170" s="185" t="s">
        <v>227</v>
      </c>
      <c r="AU170" s="185" t="s">
        <v>86</v>
      </c>
      <c r="AY170" s="18" t="s">
        <v>225</v>
      </c>
      <c r="BE170" s="186">
        <f>IF(N170="základní",J170,0)</f>
        <v>0</v>
      </c>
      <c r="BF170" s="186">
        <f>IF(N170="snížená",J170,0)</f>
        <v>0</v>
      </c>
      <c r="BG170" s="186">
        <f>IF(N170="zákl. přenesená",J170,0)</f>
        <v>0</v>
      </c>
      <c r="BH170" s="186">
        <f>IF(N170="sníž. přenesená",J170,0)</f>
        <v>0</v>
      </c>
      <c r="BI170" s="186">
        <f>IF(N170="nulová",J170,0)</f>
        <v>0</v>
      </c>
      <c r="BJ170" s="18" t="s">
        <v>84</v>
      </c>
      <c r="BK170" s="186">
        <f>ROUND(I170*H170,2)</f>
        <v>0</v>
      </c>
      <c r="BL170" s="18" t="s">
        <v>232</v>
      </c>
      <c r="BM170" s="185" t="s">
        <v>903</v>
      </c>
    </row>
    <row r="171" spans="1:65" s="2" customFormat="1" ht="126.75">
      <c r="A171" s="35"/>
      <c r="B171" s="36"/>
      <c r="C171" s="37"/>
      <c r="D171" s="189" t="s">
        <v>414</v>
      </c>
      <c r="E171" s="37"/>
      <c r="F171" s="220" t="s">
        <v>904</v>
      </c>
      <c r="G171" s="37"/>
      <c r="H171" s="37"/>
      <c r="I171" s="221"/>
      <c r="J171" s="37"/>
      <c r="K171" s="37"/>
      <c r="L171" s="40"/>
      <c r="M171" s="222"/>
      <c r="N171" s="223"/>
      <c r="O171" s="65"/>
      <c r="P171" s="65"/>
      <c r="Q171" s="65"/>
      <c r="R171" s="65"/>
      <c r="S171" s="65"/>
      <c r="T171" s="66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T171" s="18" t="s">
        <v>414</v>
      </c>
      <c r="AU171" s="18" t="s">
        <v>86</v>
      </c>
    </row>
    <row r="172" spans="1:65" s="2" customFormat="1" ht="36">
      <c r="A172" s="35"/>
      <c r="B172" s="36"/>
      <c r="C172" s="174" t="s">
        <v>172</v>
      </c>
      <c r="D172" s="174" t="s">
        <v>227</v>
      </c>
      <c r="E172" s="175" t="s">
        <v>1030</v>
      </c>
      <c r="F172" s="176" t="s">
        <v>1031</v>
      </c>
      <c r="G172" s="177" t="s">
        <v>380</v>
      </c>
      <c r="H172" s="178">
        <v>1</v>
      </c>
      <c r="I172" s="179"/>
      <c r="J172" s="180">
        <f>ROUND(I172*H172,2)</f>
        <v>0</v>
      </c>
      <c r="K172" s="176" t="s">
        <v>19</v>
      </c>
      <c r="L172" s="40"/>
      <c r="M172" s="181" t="s">
        <v>19</v>
      </c>
      <c r="N172" s="182" t="s">
        <v>47</v>
      </c>
      <c r="O172" s="65"/>
      <c r="P172" s="183">
        <f>O172*H172</f>
        <v>0</v>
      </c>
      <c r="Q172" s="183">
        <v>0</v>
      </c>
      <c r="R172" s="183">
        <f>Q172*H172</f>
        <v>0</v>
      </c>
      <c r="S172" s="183">
        <v>3.45</v>
      </c>
      <c r="T172" s="184">
        <f>S172*H172</f>
        <v>3.45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5" t="s">
        <v>232</v>
      </c>
      <c r="AT172" s="185" t="s">
        <v>227</v>
      </c>
      <c r="AU172" s="185" t="s">
        <v>86</v>
      </c>
      <c r="AY172" s="18" t="s">
        <v>225</v>
      </c>
      <c r="BE172" s="186">
        <f>IF(N172="základní",J172,0)</f>
        <v>0</v>
      </c>
      <c r="BF172" s="186">
        <f>IF(N172="snížená",J172,0)</f>
        <v>0</v>
      </c>
      <c r="BG172" s="186">
        <f>IF(N172="zákl. přenesená",J172,0)</f>
        <v>0</v>
      </c>
      <c r="BH172" s="186">
        <f>IF(N172="sníž. přenesená",J172,0)</f>
        <v>0</v>
      </c>
      <c r="BI172" s="186">
        <f>IF(N172="nulová",J172,0)</f>
        <v>0</v>
      </c>
      <c r="BJ172" s="18" t="s">
        <v>84</v>
      </c>
      <c r="BK172" s="186">
        <f>ROUND(I172*H172,2)</f>
        <v>0</v>
      </c>
      <c r="BL172" s="18" t="s">
        <v>232</v>
      </c>
      <c r="BM172" s="185" t="s">
        <v>907</v>
      </c>
    </row>
    <row r="173" spans="1:65" s="2" customFormat="1" ht="126.75">
      <c r="A173" s="35"/>
      <c r="B173" s="36"/>
      <c r="C173" s="37"/>
      <c r="D173" s="189" t="s">
        <v>414</v>
      </c>
      <c r="E173" s="37"/>
      <c r="F173" s="220" t="s">
        <v>904</v>
      </c>
      <c r="G173" s="37"/>
      <c r="H173" s="37"/>
      <c r="I173" s="221"/>
      <c r="J173" s="37"/>
      <c r="K173" s="37"/>
      <c r="L173" s="40"/>
      <c r="M173" s="222"/>
      <c r="N173" s="223"/>
      <c r="O173" s="65"/>
      <c r="P173" s="65"/>
      <c r="Q173" s="65"/>
      <c r="R173" s="65"/>
      <c r="S173" s="65"/>
      <c r="T173" s="66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T173" s="18" t="s">
        <v>414</v>
      </c>
      <c r="AU173" s="18" t="s">
        <v>86</v>
      </c>
    </row>
    <row r="174" spans="1:65" s="2" customFormat="1" ht="36">
      <c r="A174" s="35"/>
      <c r="B174" s="36"/>
      <c r="C174" s="174" t="s">
        <v>175</v>
      </c>
      <c r="D174" s="174" t="s">
        <v>227</v>
      </c>
      <c r="E174" s="175" t="s">
        <v>908</v>
      </c>
      <c r="F174" s="176" t="s">
        <v>909</v>
      </c>
      <c r="G174" s="177" t="s">
        <v>559</v>
      </c>
      <c r="H174" s="178">
        <v>24</v>
      </c>
      <c r="I174" s="179"/>
      <c r="J174" s="180">
        <f>ROUND(I174*H174,2)</f>
        <v>0</v>
      </c>
      <c r="K174" s="176" t="s">
        <v>231</v>
      </c>
      <c r="L174" s="40"/>
      <c r="M174" s="181" t="s">
        <v>19</v>
      </c>
      <c r="N174" s="182" t="s">
        <v>47</v>
      </c>
      <c r="O174" s="65"/>
      <c r="P174" s="183">
        <f>O174*H174</f>
        <v>0</v>
      </c>
      <c r="Q174" s="183">
        <v>3.0599999999999999E-2</v>
      </c>
      <c r="R174" s="183">
        <f>Q174*H174</f>
        <v>0.73439999999999994</v>
      </c>
      <c r="S174" s="183">
        <v>0</v>
      </c>
      <c r="T174" s="184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5" t="s">
        <v>232</v>
      </c>
      <c r="AT174" s="185" t="s">
        <v>227</v>
      </c>
      <c r="AU174" s="185" t="s">
        <v>86</v>
      </c>
      <c r="AY174" s="18" t="s">
        <v>225</v>
      </c>
      <c r="BE174" s="186">
        <f>IF(N174="základní",J174,0)</f>
        <v>0</v>
      </c>
      <c r="BF174" s="186">
        <f>IF(N174="snížená",J174,0)</f>
        <v>0</v>
      </c>
      <c r="BG174" s="186">
        <f>IF(N174="zákl. přenesená",J174,0)</f>
        <v>0</v>
      </c>
      <c r="BH174" s="186">
        <f>IF(N174="sníž. přenesená",J174,0)</f>
        <v>0</v>
      </c>
      <c r="BI174" s="186">
        <f>IF(N174="nulová",J174,0)</f>
        <v>0</v>
      </c>
      <c r="BJ174" s="18" t="s">
        <v>84</v>
      </c>
      <c r="BK174" s="186">
        <f>ROUND(I174*H174,2)</f>
        <v>0</v>
      </c>
      <c r="BL174" s="18" t="s">
        <v>232</v>
      </c>
      <c r="BM174" s="185" t="s">
        <v>910</v>
      </c>
    </row>
    <row r="175" spans="1:65" s="2" customFormat="1" ht="19.5">
      <c r="A175" s="35"/>
      <c r="B175" s="36"/>
      <c r="C175" s="37"/>
      <c r="D175" s="189" t="s">
        <v>414</v>
      </c>
      <c r="E175" s="37"/>
      <c r="F175" s="220" t="s">
        <v>911</v>
      </c>
      <c r="G175" s="37"/>
      <c r="H175" s="37"/>
      <c r="I175" s="221"/>
      <c r="J175" s="37"/>
      <c r="K175" s="37"/>
      <c r="L175" s="40"/>
      <c r="M175" s="222"/>
      <c r="N175" s="223"/>
      <c r="O175" s="65"/>
      <c r="P175" s="65"/>
      <c r="Q175" s="65"/>
      <c r="R175" s="65"/>
      <c r="S175" s="65"/>
      <c r="T175" s="66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T175" s="18" t="s">
        <v>414</v>
      </c>
      <c r="AU175" s="18" t="s">
        <v>86</v>
      </c>
    </row>
    <row r="176" spans="1:65" s="13" customFormat="1" ht="11.25">
      <c r="B176" s="187"/>
      <c r="C176" s="188"/>
      <c r="D176" s="189" t="s">
        <v>234</v>
      </c>
      <c r="E176" s="190" t="s">
        <v>19</v>
      </c>
      <c r="F176" s="191" t="s">
        <v>912</v>
      </c>
      <c r="G176" s="188"/>
      <c r="H176" s="192">
        <v>24</v>
      </c>
      <c r="I176" s="193"/>
      <c r="J176" s="188"/>
      <c r="K176" s="188"/>
      <c r="L176" s="194"/>
      <c r="M176" s="195"/>
      <c r="N176" s="196"/>
      <c r="O176" s="196"/>
      <c r="P176" s="196"/>
      <c r="Q176" s="196"/>
      <c r="R176" s="196"/>
      <c r="S176" s="196"/>
      <c r="T176" s="197"/>
      <c r="AT176" s="198" t="s">
        <v>234</v>
      </c>
      <c r="AU176" s="198" t="s">
        <v>86</v>
      </c>
      <c r="AV176" s="13" t="s">
        <v>86</v>
      </c>
      <c r="AW176" s="13" t="s">
        <v>37</v>
      </c>
      <c r="AX176" s="13" t="s">
        <v>84</v>
      </c>
      <c r="AY176" s="198" t="s">
        <v>225</v>
      </c>
    </row>
    <row r="177" spans="1:65" s="2" customFormat="1" ht="24">
      <c r="A177" s="35"/>
      <c r="B177" s="36"/>
      <c r="C177" s="174" t="s">
        <v>178</v>
      </c>
      <c r="D177" s="174" t="s">
        <v>227</v>
      </c>
      <c r="E177" s="175" t="s">
        <v>661</v>
      </c>
      <c r="F177" s="176" t="s">
        <v>662</v>
      </c>
      <c r="G177" s="177" t="s">
        <v>380</v>
      </c>
      <c r="H177" s="178">
        <v>2</v>
      </c>
      <c r="I177" s="179"/>
      <c r="J177" s="180">
        <f>ROUND(I177*H177,2)</f>
        <v>0</v>
      </c>
      <c r="K177" s="176" t="s">
        <v>231</v>
      </c>
      <c r="L177" s="40"/>
      <c r="M177" s="181" t="s">
        <v>19</v>
      </c>
      <c r="N177" s="182" t="s">
        <v>47</v>
      </c>
      <c r="O177" s="65"/>
      <c r="P177" s="183">
        <f>O177*H177</f>
        <v>0</v>
      </c>
      <c r="Q177" s="183">
        <v>3.75475</v>
      </c>
      <c r="R177" s="183">
        <f>Q177*H177</f>
        <v>7.5095000000000001</v>
      </c>
      <c r="S177" s="183">
        <v>0</v>
      </c>
      <c r="T177" s="184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5" t="s">
        <v>232</v>
      </c>
      <c r="AT177" s="185" t="s">
        <v>227</v>
      </c>
      <c r="AU177" s="185" t="s">
        <v>86</v>
      </c>
      <c r="AY177" s="18" t="s">
        <v>225</v>
      </c>
      <c r="BE177" s="186">
        <f>IF(N177="základní",J177,0)</f>
        <v>0</v>
      </c>
      <c r="BF177" s="186">
        <f>IF(N177="snížená",J177,0)</f>
        <v>0</v>
      </c>
      <c r="BG177" s="186">
        <f>IF(N177="zákl. přenesená",J177,0)</f>
        <v>0</v>
      </c>
      <c r="BH177" s="186">
        <f>IF(N177="sníž. přenesená",J177,0)</f>
        <v>0</v>
      </c>
      <c r="BI177" s="186">
        <f>IF(N177="nulová",J177,0)</f>
        <v>0</v>
      </c>
      <c r="BJ177" s="18" t="s">
        <v>84</v>
      </c>
      <c r="BK177" s="186">
        <f>ROUND(I177*H177,2)</f>
        <v>0</v>
      </c>
      <c r="BL177" s="18" t="s">
        <v>232</v>
      </c>
      <c r="BM177" s="185" t="s">
        <v>663</v>
      </c>
    </row>
    <row r="178" spans="1:65" s="2" customFormat="1" ht="16.5" customHeight="1">
      <c r="A178" s="35"/>
      <c r="B178" s="36"/>
      <c r="C178" s="210" t="s">
        <v>181</v>
      </c>
      <c r="D178" s="210" t="s">
        <v>410</v>
      </c>
      <c r="E178" s="211" t="s">
        <v>471</v>
      </c>
      <c r="F178" s="212" t="s">
        <v>472</v>
      </c>
      <c r="G178" s="213" t="s">
        <v>230</v>
      </c>
      <c r="H178" s="214">
        <v>10.935</v>
      </c>
      <c r="I178" s="215"/>
      <c r="J178" s="216">
        <f>ROUND(I178*H178,2)</f>
        <v>0</v>
      </c>
      <c r="K178" s="212" t="s">
        <v>19</v>
      </c>
      <c r="L178" s="217"/>
      <c r="M178" s="218" t="s">
        <v>19</v>
      </c>
      <c r="N178" s="219" t="s">
        <v>47</v>
      </c>
      <c r="O178" s="65"/>
      <c r="P178" s="183">
        <f>O178*H178</f>
        <v>0</v>
      </c>
      <c r="Q178" s="183">
        <v>2.4500000000000001E-2</v>
      </c>
      <c r="R178" s="183">
        <f>Q178*H178</f>
        <v>0.26790750000000002</v>
      </c>
      <c r="S178" s="183">
        <v>0</v>
      </c>
      <c r="T178" s="184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5" t="s">
        <v>365</v>
      </c>
      <c r="AT178" s="185" t="s">
        <v>410</v>
      </c>
      <c r="AU178" s="185" t="s">
        <v>86</v>
      </c>
      <c r="AY178" s="18" t="s">
        <v>225</v>
      </c>
      <c r="BE178" s="186">
        <f>IF(N178="základní",J178,0)</f>
        <v>0</v>
      </c>
      <c r="BF178" s="186">
        <f>IF(N178="snížená",J178,0)</f>
        <v>0</v>
      </c>
      <c r="BG178" s="186">
        <f>IF(N178="zákl. přenesená",J178,0)</f>
        <v>0</v>
      </c>
      <c r="BH178" s="186">
        <f>IF(N178="sníž. přenesená",J178,0)</f>
        <v>0</v>
      </c>
      <c r="BI178" s="186">
        <f>IF(N178="nulová",J178,0)</f>
        <v>0</v>
      </c>
      <c r="BJ178" s="18" t="s">
        <v>84</v>
      </c>
      <c r="BK178" s="186">
        <f>ROUND(I178*H178,2)</f>
        <v>0</v>
      </c>
      <c r="BL178" s="18" t="s">
        <v>232</v>
      </c>
      <c r="BM178" s="185" t="s">
        <v>664</v>
      </c>
    </row>
    <row r="179" spans="1:65" s="13" customFormat="1" ht="11.25">
      <c r="B179" s="187"/>
      <c r="C179" s="188"/>
      <c r="D179" s="189" t="s">
        <v>234</v>
      </c>
      <c r="E179" s="190" t="s">
        <v>654</v>
      </c>
      <c r="F179" s="191" t="s">
        <v>1032</v>
      </c>
      <c r="G179" s="188"/>
      <c r="H179" s="192">
        <v>10.935</v>
      </c>
      <c r="I179" s="193"/>
      <c r="J179" s="188"/>
      <c r="K179" s="188"/>
      <c r="L179" s="194"/>
      <c r="M179" s="195"/>
      <c r="N179" s="196"/>
      <c r="O179" s="196"/>
      <c r="P179" s="196"/>
      <c r="Q179" s="196"/>
      <c r="R179" s="196"/>
      <c r="S179" s="196"/>
      <c r="T179" s="197"/>
      <c r="AT179" s="198" t="s">
        <v>234</v>
      </c>
      <c r="AU179" s="198" t="s">
        <v>86</v>
      </c>
      <c r="AV179" s="13" t="s">
        <v>86</v>
      </c>
      <c r="AW179" s="13" t="s">
        <v>37</v>
      </c>
      <c r="AX179" s="13" t="s">
        <v>84</v>
      </c>
      <c r="AY179" s="198" t="s">
        <v>225</v>
      </c>
    </row>
    <row r="180" spans="1:65" s="2" customFormat="1" ht="24">
      <c r="A180" s="35"/>
      <c r="B180" s="36"/>
      <c r="C180" s="174" t="s">
        <v>184</v>
      </c>
      <c r="D180" s="174" t="s">
        <v>227</v>
      </c>
      <c r="E180" s="175" t="s">
        <v>919</v>
      </c>
      <c r="F180" s="176" t="s">
        <v>920</v>
      </c>
      <c r="G180" s="177" t="s">
        <v>559</v>
      </c>
      <c r="H180" s="178">
        <v>15.6</v>
      </c>
      <c r="I180" s="179"/>
      <c r="J180" s="180">
        <f>ROUND(I180*H180,2)</f>
        <v>0</v>
      </c>
      <c r="K180" s="176" t="s">
        <v>231</v>
      </c>
      <c r="L180" s="40"/>
      <c r="M180" s="181" t="s">
        <v>19</v>
      </c>
      <c r="N180" s="182" t="s">
        <v>47</v>
      </c>
      <c r="O180" s="65"/>
      <c r="P180" s="183">
        <f>O180*H180</f>
        <v>0</v>
      </c>
      <c r="Q180" s="183">
        <v>1.4999999999999999E-4</v>
      </c>
      <c r="R180" s="183">
        <f>Q180*H180</f>
        <v>2.3399999999999996E-3</v>
      </c>
      <c r="S180" s="183">
        <v>0</v>
      </c>
      <c r="T180" s="184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5" t="s">
        <v>232</v>
      </c>
      <c r="AT180" s="185" t="s">
        <v>227</v>
      </c>
      <c r="AU180" s="185" t="s">
        <v>86</v>
      </c>
      <c r="AY180" s="18" t="s">
        <v>225</v>
      </c>
      <c r="BE180" s="186">
        <f>IF(N180="základní",J180,0)</f>
        <v>0</v>
      </c>
      <c r="BF180" s="186">
        <f>IF(N180="snížená",J180,0)</f>
        <v>0</v>
      </c>
      <c r="BG180" s="186">
        <f>IF(N180="zákl. přenesená",J180,0)</f>
        <v>0</v>
      </c>
      <c r="BH180" s="186">
        <f>IF(N180="sníž. přenesená",J180,0)</f>
        <v>0</v>
      </c>
      <c r="BI180" s="186">
        <f>IF(N180="nulová",J180,0)</f>
        <v>0</v>
      </c>
      <c r="BJ180" s="18" t="s">
        <v>84</v>
      </c>
      <c r="BK180" s="186">
        <f>ROUND(I180*H180,2)</f>
        <v>0</v>
      </c>
      <c r="BL180" s="18" t="s">
        <v>232</v>
      </c>
      <c r="BM180" s="185" t="s">
        <v>921</v>
      </c>
    </row>
    <row r="181" spans="1:65" s="13" customFormat="1" ht="11.25">
      <c r="B181" s="187"/>
      <c r="C181" s="188"/>
      <c r="D181" s="189" t="s">
        <v>234</v>
      </c>
      <c r="E181" s="190" t="s">
        <v>19</v>
      </c>
      <c r="F181" s="191" t="s">
        <v>922</v>
      </c>
      <c r="G181" s="188"/>
      <c r="H181" s="192">
        <v>15.6</v>
      </c>
      <c r="I181" s="193"/>
      <c r="J181" s="188"/>
      <c r="K181" s="188"/>
      <c r="L181" s="194"/>
      <c r="M181" s="195"/>
      <c r="N181" s="196"/>
      <c r="O181" s="196"/>
      <c r="P181" s="196"/>
      <c r="Q181" s="196"/>
      <c r="R181" s="196"/>
      <c r="S181" s="196"/>
      <c r="T181" s="197"/>
      <c r="AT181" s="198" t="s">
        <v>234</v>
      </c>
      <c r="AU181" s="198" t="s">
        <v>86</v>
      </c>
      <c r="AV181" s="13" t="s">
        <v>86</v>
      </c>
      <c r="AW181" s="13" t="s">
        <v>37</v>
      </c>
      <c r="AX181" s="13" t="s">
        <v>84</v>
      </c>
      <c r="AY181" s="198" t="s">
        <v>225</v>
      </c>
    </row>
    <row r="182" spans="1:65" s="2" customFormat="1" ht="24">
      <c r="A182" s="35"/>
      <c r="B182" s="36"/>
      <c r="C182" s="174" t="s">
        <v>187</v>
      </c>
      <c r="D182" s="174" t="s">
        <v>227</v>
      </c>
      <c r="E182" s="175" t="s">
        <v>923</v>
      </c>
      <c r="F182" s="176" t="s">
        <v>924</v>
      </c>
      <c r="G182" s="177" t="s">
        <v>559</v>
      </c>
      <c r="H182" s="178">
        <v>15.6</v>
      </c>
      <c r="I182" s="179"/>
      <c r="J182" s="180">
        <f>ROUND(I182*H182,2)</f>
        <v>0</v>
      </c>
      <c r="K182" s="176" t="s">
        <v>231</v>
      </c>
      <c r="L182" s="40"/>
      <c r="M182" s="181" t="s">
        <v>19</v>
      </c>
      <c r="N182" s="182" t="s">
        <v>47</v>
      </c>
      <c r="O182" s="65"/>
      <c r="P182" s="183">
        <f>O182*H182</f>
        <v>0</v>
      </c>
      <c r="Q182" s="183">
        <v>2.0000000000000001E-4</v>
      </c>
      <c r="R182" s="183">
        <f>Q182*H182</f>
        <v>3.1199999999999999E-3</v>
      </c>
      <c r="S182" s="183">
        <v>0</v>
      </c>
      <c r="T182" s="184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5" t="s">
        <v>232</v>
      </c>
      <c r="AT182" s="185" t="s">
        <v>227</v>
      </c>
      <c r="AU182" s="185" t="s">
        <v>86</v>
      </c>
      <c r="AY182" s="18" t="s">
        <v>225</v>
      </c>
      <c r="BE182" s="186">
        <f>IF(N182="základní",J182,0)</f>
        <v>0</v>
      </c>
      <c r="BF182" s="186">
        <f>IF(N182="snížená",J182,0)</f>
        <v>0</v>
      </c>
      <c r="BG182" s="186">
        <f>IF(N182="zákl. přenesená",J182,0)</f>
        <v>0</v>
      </c>
      <c r="BH182" s="186">
        <f>IF(N182="sníž. přenesená",J182,0)</f>
        <v>0</v>
      </c>
      <c r="BI182" s="186">
        <f>IF(N182="nulová",J182,0)</f>
        <v>0</v>
      </c>
      <c r="BJ182" s="18" t="s">
        <v>84</v>
      </c>
      <c r="BK182" s="186">
        <f>ROUND(I182*H182,2)</f>
        <v>0</v>
      </c>
      <c r="BL182" s="18" t="s">
        <v>232</v>
      </c>
      <c r="BM182" s="185" t="s">
        <v>925</v>
      </c>
    </row>
    <row r="183" spans="1:65" s="13" customFormat="1" ht="11.25">
      <c r="B183" s="187"/>
      <c r="C183" s="188"/>
      <c r="D183" s="189" t="s">
        <v>234</v>
      </c>
      <c r="E183" s="190" t="s">
        <v>19</v>
      </c>
      <c r="F183" s="191" t="s">
        <v>922</v>
      </c>
      <c r="G183" s="188"/>
      <c r="H183" s="192">
        <v>15.6</v>
      </c>
      <c r="I183" s="193"/>
      <c r="J183" s="188"/>
      <c r="K183" s="188"/>
      <c r="L183" s="194"/>
      <c r="M183" s="195"/>
      <c r="N183" s="196"/>
      <c r="O183" s="196"/>
      <c r="P183" s="196"/>
      <c r="Q183" s="196"/>
      <c r="R183" s="196"/>
      <c r="S183" s="196"/>
      <c r="T183" s="197"/>
      <c r="AT183" s="198" t="s">
        <v>234</v>
      </c>
      <c r="AU183" s="198" t="s">
        <v>86</v>
      </c>
      <c r="AV183" s="13" t="s">
        <v>86</v>
      </c>
      <c r="AW183" s="13" t="s">
        <v>37</v>
      </c>
      <c r="AX183" s="13" t="s">
        <v>84</v>
      </c>
      <c r="AY183" s="198" t="s">
        <v>225</v>
      </c>
    </row>
    <row r="184" spans="1:65" s="2" customFormat="1" ht="36">
      <c r="A184" s="35"/>
      <c r="B184" s="36"/>
      <c r="C184" s="174" t="s">
        <v>595</v>
      </c>
      <c r="D184" s="174" t="s">
        <v>227</v>
      </c>
      <c r="E184" s="175" t="s">
        <v>926</v>
      </c>
      <c r="F184" s="176" t="s">
        <v>927</v>
      </c>
      <c r="G184" s="177" t="s">
        <v>559</v>
      </c>
      <c r="H184" s="178">
        <v>15.6</v>
      </c>
      <c r="I184" s="179"/>
      <c r="J184" s="180">
        <f>ROUND(I184*H184,2)</f>
        <v>0</v>
      </c>
      <c r="K184" s="176" t="s">
        <v>231</v>
      </c>
      <c r="L184" s="40"/>
      <c r="M184" s="181" t="s">
        <v>19</v>
      </c>
      <c r="N184" s="182" t="s">
        <v>47</v>
      </c>
      <c r="O184" s="65"/>
      <c r="P184" s="183">
        <f>O184*H184</f>
        <v>0</v>
      </c>
      <c r="Q184" s="183">
        <v>0</v>
      </c>
      <c r="R184" s="183">
        <f>Q184*H184</f>
        <v>0</v>
      </c>
      <c r="S184" s="183">
        <v>0</v>
      </c>
      <c r="T184" s="184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5" t="s">
        <v>232</v>
      </c>
      <c r="AT184" s="185" t="s">
        <v>227</v>
      </c>
      <c r="AU184" s="185" t="s">
        <v>86</v>
      </c>
      <c r="AY184" s="18" t="s">
        <v>225</v>
      </c>
      <c r="BE184" s="186">
        <f>IF(N184="základní",J184,0)</f>
        <v>0</v>
      </c>
      <c r="BF184" s="186">
        <f>IF(N184="snížená",J184,0)</f>
        <v>0</v>
      </c>
      <c r="BG184" s="186">
        <f>IF(N184="zákl. přenesená",J184,0)</f>
        <v>0</v>
      </c>
      <c r="BH184" s="186">
        <f>IF(N184="sníž. přenesená",J184,0)</f>
        <v>0</v>
      </c>
      <c r="BI184" s="186">
        <f>IF(N184="nulová",J184,0)</f>
        <v>0</v>
      </c>
      <c r="BJ184" s="18" t="s">
        <v>84</v>
      </c>
      <c r="BK184" s="186">
        <f>ROUND(I184*H184,2)</f>
        <v>0</v>
      </c>
      <c r="BL184" s="18" t="s">
        <v>232</v>
      </c>
      <c r="BM184" s="185" t="s">
        <v>928</v>
      </c>
    </row>
    <row r="185" spans="1:65" s="13" customFormat="1" ht="11.25">
      <c r="B185" s="187"/>
      <c r="C185" s="188"/>
      <c r="D185" s="189" t="s">
        <v>234</v>
      </c>
      <c r="E185" s="190" t="s">
        <v>19</v>
      </c>
      <c r="F185" s="191" t="s">
        <v>922</v>
      </c>
      <c r="G185" s="188"/>
      <c r="H185" s="192">
        <v>15.6</v>
      </c>
      <c r="I185" s="193"/>
      <c r="J185" s="188"/>
      <c r="K185" s="188"/>
      <c r="L185" s="194"/>
      <c r="M185" s="195"/>
      <c r="N185" s="196"/>
      <c r="O185" s="196"/>
      <c r="P185" s="196"/>
      <c r="Q185" s="196"/>
      <c r="R185" s="196"/>
      <c r="S185" s="196"/>
      <c r="T185" s="197"/>
      <c r="AT185" s="198" t="s">
        <v>234</v>
      </c>
      <c r="AU185" s="198" t="s">
        <v>86</v>
      </c>
      <c r="AV185" s="13" t="s">
        <v>86</v>
      </c>
      <c r="AW185" s="13" t="s">
        <v>37</v>
      </c>
      <c r="AX185" s="13" t="s">
        <v>84</v>
      </c>
      <c r="AY185" s="198" t="s">
        <v>225</v>
      </c>
    </row>
    <row r="186" spans="1:65" s="2" customFormat="1" ht="36">
      <c r="A186" s="35"/>
      <c r="B186" s="36"/>
      <c r="C186" s="174" t="s">
        <v>607</v>
      </c>
      <c r="D186" s="174" t="s">
        <v>227</v>
      </c>
      <c r="E186" s="175" t="s">
        <v>929</v>
      </c>
      <c r="F186" s="176" t="s">
        <v>930</v>
      </c>
      <c r="G186" s="177" t="s">
        <v>559</v>
      </c>
      <c r="H186" s="178">
        <v>15.1</v>
      </c>
      <c r="I186" s="179"/>
      <c r="J186" s="180">
        <f>ROUND(I186*H186,2)</f>
        <v>0</v>
      </c>
      <c r="K186" s="176" t="s">
        <v>231</v>
      </c>
      <c r="L186" s="40"/>
      <c r="M186" s="181" t="s">
        <v>19</v>
      </c>
      <c r="N186" s="182" t="s">
        <v>47</v>
      </c>
      <c r="O186" s="65"/>
      <c r="P186" s="183">
        <f>O186*H186</f>
        <v>0</v>
      </c>
      <c r="Q186" s="183">
        <v>0</v>
      </c>
      <c r="R186" s="183">
        <f>Q186*H186</f>
        <v>0</v>
      </c>
      <c r="S186" s="183">
        <v>0</v>
      </c>
      <c r="T186" s="184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5" t="s">
        <v>232</v>
      </c>
      <c r="AT186" s="185" t="s">
        <v>227</v>
      </c>
      <c r="AU186" s="185" t="s">
        <v>86</v>
      </c>
      <c r="AY186" s="18" t="s">
        <v>225</v>
      </c>
      <c r="BE186" s="186">
        <f>IF(N186="základní",J186,0)</f>
        <v>0</v>
      </c>
      <c r="BF186" s="186">
        <f>IF(N186="snížená",J186,0)</f>
        <v>0</v>
      </c>
      <c r="BG186" s="186">
        <f>IF(N186="zákl. přenesená",J186,0)</f>
        <v>0</v>
      </c>
      <c r="BH186" s="186">
        <f>IF(N186="sníž. přenesená",J186,0)</f>
        <v>0</v>
      </c>
      <c r="BI186" s="186">
        <f>IF(N186="nulová",J186,0)</f>
        <v>0</v>
      </c>
      <c r="BJ186" s="18" t="s">
        <v>84</v>
      </c>
      <c r="BK186" s="186">
        <f>ROUND(I186*H186,2)</f>
        <v>0</v>
      </c>
      <c r="BL186" s="18" t="s">
        <v>232</v>
      </c>
      <c r="BM186" s="185" t="s">
        <v>931</v>
      </c>
    </row>
    <row r="187" spans="1:65" s="13" customFormat="1" ht="11.25">
      <c r="B187" s="187"/>
      <c r="C187" s="188"/>
      <c r="D187" s="189" t="s">
        <v>234</v>
      </c>
      <c r="E187" s="190" t="s">
        <v>19</v>
      </c>
      <c r="F187" s="191" t="s">
        <v>932</v>
      </c>
      <c r="G187" s="188"/>
      <c r="H187" s="192">
        <v>15.1</v>
      </c>
      <c r="I187" s="193"/>
      <c r="J187" s="188"/>
      <c r="K187" s="188"/>
      <c r="L187" s="194"/>
      <c r="M187" s="195"/>
      <c r="N187" s="196"/>
      <c r="O187" s="196"/>
      <c r="P187" s="196"/>
      <c r="Q187" s="196"/>
      <c r="R187" s="196"/>
      <c r="S187" s="196"/>
      <c r="T187" s="197"/>
      <c r="AT187" s="198" t="s">
        <v>234</v>
      </c>
      <c r="AU187" s="198" t="s">
        <v>86</v>
      </c>
      <c r="AV187" s="13" t="s">
        <v>86</v>
      </c>
      <c r="AW187" s="13" t="s">
        <v>37</v>
      </c>
      <c r="AX187" s="13" t="s">
        <v>84</v>
      </c>
      <c r="AY187" s="198" t="s">
        <v>225</v>
      </c>
    </row>
    <row r="188" spans="1:65" s="2" customFormat="1" ht="55.5" customHeight="1">
      <c r="A188" s="35"/>
      <c r="B188" s="36"/>
      <c r="C188" s="174" t="s">
        <v>624</v>
      </c>
      <c r="D188" s="174" t="s">
        <v>227</v>
      </c>
      <c r="E188" s="175" t="s">
        <v>933</v>
      </c>
      <c r="F188" s="176" t="s">
        <v>934</v>
      </c>
      <c r="G188" s="177" t="s">
        <v>559</v>
      </c>
      <c r="H188" s="178">
        <v>15.1</v>
      </c>
      <c r="I188" s="179"/>
      <c r="J188" s="180">
        <f>ROUND(I188*H188,2)</f>
        <v>0</v>
      </c>
      <c r="K188" s="176" t="s">
        <v>231</v>
      </c>
      <c r="L188" s="40"/>
      <c r="M188" s="181" t="s">
        <v>19</v>
      </c>
      <c r="N188" s="182" t="s">
        <v>47</v>
      </c>
      <c r="O188" s="65"/>
      <c r="P188" s="183">
        <f>O188*H188</f>
        <v>0</v>
      </c>
      <c r="Q188" s="183">
        <v>9.0000000000000006E-5</v>
      </c>
      <c r="R188" s="183">
        <f>Q188*H188</f>
        <v>1.359E-3</v>
      </c>
      <c r="S188" s="183">
        <v>0</v>
      </c>
      <c r="T188" s="184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5" t="s">
        <v>232</v>
      </c>
      <c r="AT188" s="185" t="s">
        <v>227</v>
      </c>
      <c r="AU188" s="185" t="s">
        <v>86</v>
      </c>
      <c r="AY188" s="18" t="s">
        <v>225</v>
      </c>
      <c r="BE188" s="186">
        <f>IF(N188="základní",J188,0)</f>
        <v>0</v>
      </c>
      <c r="BF188" s="186">
        <f>IF(N188="snížená",J188,0)</f>
        <v>0</v>
      </c>
      <c r="BG188" s="186">
        <f>IF(N188="zákl. přenesená",J188,0)</f>
        <v>0</v>
      </c>
      <c r="BH188" s="186">
        <f>IF(N188="sníž. přenesená",J188,0)</f>
        <v>0</v>
      </c>
      <c r="BI188" s="186">
        <f>IF(N188="nulová",J188,0)</f>
        <v>0</v>
      </c>
      <c r="BJ188" s="18" t="s">
        <v>84</v>
      </c>
      <c r="BK188" s="186">
        <f>ROUND(I188*H188,2)</f>
        <v>0</v>
      </c>
      <c r="BL188" s="18" t="s">
        <v>232</v>
      </c>
      <c r="BM188" s="185" t="s">
        <v>935</v>
      </c>
    </row>
    <row r="189" spans="1:65" s="13" customFormat="1" ht="11.25">
      <c r="B189" s="187"/>
      <c r="C189" s="188"/>
      <c r="D189" s="189" t="s">
        <v>234</v>
      </c>
      <c r="E189" s="190" t="s">
        <v>19</v>
      </c>
      <c r="F189" s="191" t="s">
        <v>932</v>
      </c>
      <c r="G189" s="188"/>
      <c r="H189" s="192">
        <v>15.1</v>
      </c>
      <c r="I189" s="193"/>
      <c r="J189" s="188"/>
      <c r="K189" s="188"/>
      <c r="L189" s="194"/>
      <c r="M189" s="195"/>
      <c r="N189" s="196"/>
      <c r="O189" s="196"/>
      <c r="P189" s="196"/>
      <c r="Q189" s="196"/>
      <c r="R189" s="196"/>
      <c r="S189" s="196"/>
      <c r="T189" s="197"/>
      <c r="AT189" s="198" t="s">
        <v>234</v>
      </c>
      <c r="AU189" s="198" t="s">
        <v>86</v>
      </c>
      <c r="AV189" s="13" t="s">
        <v>86</v>
      </c>
      <c r="AW189" s="13" t="s">
        <v>37</v>
      </c>
      <c r="AX189" s="13" t="s">
        <v>84</v>
      </c>
      <c r="AY189" s="198" t="s">
        <v>225</v>
      </c>
    </row>
    <row r="190" spans="1:65" s="2" customFormat="1" ht="24">
      <c r="A190" s="35"/>
      <c r="B190" s="36"/>
      <c r="C190" s="174" t="s">
        <v>630</v>
      </c>
      <c r="D190" s="174" t="s">
        <v>227</v>
      </c>
      <c r="E190" s="175" t="s">
        <v>571</v>
      </c>
      <c r="F190" s="176" t="s">
        <v>572</v>
      </c>
      <c r="G190" s="177" t="s">
        <v>559</v>
      </c>
      <c r="H190" s="178">
        <v>24.9</v>
      </c>
      <c r="I190" s="179"/>
      <c r="J190" s="180">
        <f>ROUND(I190*H190,2)</f>
        <v>0</v>
      </c>
      <c r="K190" s="176" t="s">
        <v>231</v>
      </c>
      <c r="L190" s="40"/>
      <c r="M190" s="181" t="s">
        <v>19</v>
      </c>
      <c r="N190" s="182" t="s">
        <v>47</v>
      </c>
      <c r="O190" s="65"/>
      <c r="P190" s="183">
        <f>O190*H190</f>
        <v>0</v>
      </c>
      <c r="Q190" s="183">
        <v>0</v>
      </c>
      <c r="R190" s="183">
        <f>Q190*H190</f>
        <v>0</v>
      </c>
      <c r="S190" s="183">
        <v>0</v>
      </c>
      <c r="T190" s="184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5" t="s">
        <v>232</v>
      </c>
      <c r="AT190" s="185" t="s">
        <v>227</v>
      </c>
      <c r="AU190" s="185" t="s">
        <v>86</v>
      </c>
      <c r="AY190" s="18" t="s">
        <v>225</v>
      </c>
      <c r="BE190" s="186">
        <f>IF(N190="základní",J190,0)</f>
        <v>0</v>
      </c>
      <c r="BF190" s="186">
        <f>IF(N190="snížená",J190,0)</f>
        <v>0</v>
      </c>
      <c r="BG190" s="186">
        <f>IF(N190="zákl. přenesená",J190,0)</f>
        <v>0</v>
      </c>
      <c r="BH190" s="186">
        <f>IF(N190="sníž. přenesená",J190,0)</f>
        <v>0</v>
      </c>
      <c r="BI190" s="186">
        <f>IF(N190="nulová",J190,0)</f>
        <v>0</v>
      </c>
      <c r="BJ190" s="18" t="s">
        <v>84</v>
      </c>
      <c r="BK190" s="186">
        <f>ROUND(I190*H190,2)</f>
        <v>0</v>
      </c>
      <c r="BL190" s="18" t="s">
        <v>232</v>
      </c>
      <c r="BM190" s="185" t="s">
        <v>936</v>
      </c>
    </row>
    <row r="191" spans="1:65" s="13" customFormat="1" ht="11.25">
      <c r="B191" s="187"/>
      <c r="C191" s="188"/>
      <c r="D191" s="189" t="s">
        <v>234</v>
      </c>
      <c r="E191" s="190" t="s">
        <v>19</v>
      </c>
      <c r="F191" s="191" t="s">
        <v>932</v>
      </c>
      <c r="G191" s="188"/>
      <c r="H191" s="192">
        <v>15.1</v>
      </c>
      <c r="I191" s="193"/>
      <c r="J191" s="188"/>
      <c r="K191" s="188"/>
      <c r="L191" s="194"/>
      <c r="M191" s="195"/>
      <c r="N191" s="196"/>
      <c r="O191" s="196"/>
      <c r="P191" s="196"/>
      <c r="Q191" s="196"/>
      <c r="R191" s="196"/>
      <c r="S191" s="196"/>
      <c r="T191" s="197"/>
      <c r="AT191" s="198" t="s">
        <v>234</v>
      </c>
      <c r="AU191" s="198" t="s">
        <v>86</v>
      </c>
      <c r="AV191" s="13" t="s">
        <v>86</v>
      </c>
      <c r="AW191" s="13" t="s">
        <v>37</v>
      </c>
      <c r="AX191" s="13" t="s">
        <v>76</v>
      </c>
      <c r="AY191" s="198" t="s">
        <v>225</v>
      </c>
    </row>
    <row r="192" spans="1:65" s="13" customFormat="1" ht="11.25">
      <c r="B192" s="187"/>
      <c r="C192" s="188"/>
      <c r="D192" s="189" t="s">
        <v>234</v>
      </c>
      <c r="E192" s="190" t="s">
        <v>19</v>
      </c>
      <c r="F192" s="191" t="s">
        <v>1033</v>
      </c>
      <c r="G192" s="188"/>
      <c r="H192" s="192">
        <v>9.8000000000000007</v>
      </c>
      <c r="I192" s="193"/>
      <c r="J192" s="188"/>
      <c r="K192" s="188"/>
      <c r="L192" s="194"/>
      <c r="M192" s="195"/>
      <c r="N192" s="196"/>
      <c r="O192" s="196"/>
      <c r="P192" s="196"/>
      <c r="Q192" s="196"/>
      <c r="R192" s="196"/>
      <c r="S192" s="196"/>
      <c r="T192" s="197"/>
      <c r="AT192" s="198" t="s">
        <v>234</v>
      </c>
      <c r="AU192" s="198" t="s">
        <v>86</v>
      </c>
      <c r="AV192" s="13" t="s">
        <v>86</v>
      </c>
      <c r="AW192" s="13" t="s">
        <v>37</v>
      </c>
      <c r="AX192" s="13" t="s">
        <v>76</v>
      </c>
      <c r="AY192" s="198" t="s">
        <v>225</v>
      </c>
    </row>
    <row r="193" spans="1:65" s="14" customFormat="1" ht="11.25">
      <c r="B193" s="199"/>
      <c r="C193" s="200"/>
      <c r="D193" s="189" t="s">
        <v>234</v>
      </c>
      <c r="E193" s="201" t="s">
        <v>19</v>
      </c>
      <c r="F193" s="202" t="s">
        <v>245</v>
      </c>
      <c r="G193" s="200"/>
      <c r="H193" s="203">
        <v>24.9</v>
      </c>
      <c r="I193" s="204"/>
      <c r="J193" s="200"/>
      <c r="K193" s="200"/>
      <c r="L193" s="205"/>
      <c r="M193" s="206"/>
      <c r="N193" s="207"/>
      <c r="O193" s="207"/>
      <c r="P193" s="207"/>
      <c r="Q193" s="207"/>
      <c r="R193" s="207"/>
      <c r="S193" s="207"/>
      <c r="T193" s="208"/>
      <c r="AT193" s="209" t="s">
        <v>234</v>
      </c>
      <c r="AU193" s="209" t="s">
        <v>86</v>
      </c>
      <c r="AV193" s="14" t="s">
        <v>232</v>
      </c>
      <c r="AW193" s="14" t="s">
        <v>37</v>
      </c>
      <c r="AX193" s="14" t="s">
        <v>84</v>
      </c>
      <c r="AY193" s="209" t="s">
        <v>225</v>
      </c>
    </row>
    <row r="194" spans="1:65" s="2" customFormat="1" ht="24">
      <c r="A194" s="35"/>
      <c r="B194" s="36"/>
      <c r="C194" s="174" t="s">
        <v>634</v>
      </c>
      <c r="D194" s="174" t="s">
        <v>227</v>
      </c>
      <c r="E194" s="175" t="s">
        <v>938</v>
      </c>
      <c r="F194" s="176" t="s">
        <v>939</v>
      </c>
      <c r="G194" s="177" t="s">
        <v>559</v>
      </c>
      <c r="H194" s="178">
        <v>9.8000000000000007</v>
      </c>
      <c r="I194" s="179"/>
      <c r="J194" s="180">
        <f>ROUND(I194*H194,2)</f>
        <v>0</v>
      </c>
      <c r="K194" s="176" t="s">
        <v>231</v>
      </c>
      <c r="L194" s="40"/>
      <c r="M194" s="181" t="s">
        <v>19</v>
      </c>
      <c r="N194" s="182" t="s">
        <v>47</v>
      </c>
      <c r="O194" s="65"/>
      <c r="P194" s="183">
        <f>O194*H194</f>
        <v>0</v>
      </c>
      <c r="Q194" s="183">
        <v>0</v>
      </c>
      <c r="R194" s="183">
        <f>Q194*H194</f>
        <v>0</v>
      </c>
      <c r="S194" s="183">
        <v>0</v>
      </c>
      <c r="T194" s="184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5" t="s">
        <v>232</v>
      </c>
      <c r="AT194" s="185" t="s">
        <v>227</v>
      </c>
      <c r="AU194" s="185" t="s">
        <v>86</v>
      </c>
      <c r="AY194" s="18" t="s">
        <v>225</v>
      </c>
      <c r="BE194" s="186">
        <f>IF(N194="základní",J194,0)</f>
        <v>0</v>
      </c>
      <c r="BF194" s="186">
        <f>IF(N194="snížená",J194,0)</f>
        <v>0</v>
      </c>
      <c r="BG194" s="186">
        <f>IF(N194="zákl. přenesená",J194,0)</f>
        <v>0</v>
      </c>
      <c r="BH194" s="186">
        <f>IF(N194="sníž. přenesená",J194,0)</f>
        <v>0</v>
      </c>
      <c r="BI194" s="186">
        <f>IF(N194="nulová",J194,0)</f>
        <v>0</v>
      </c>
      <c r="BJ194" s="18" t="s">
        <v>84</v>
      </c>
      <c r="BK194" s="186">
        <f>ROUND(I194*H194,2)</f>
        <v>0</v>
      </c>
      <c r="BL194" s="18" t="s">
        <v>232</v>
      </c>
      <c r="BM194" s="185" t="s">
        <v>940</v>
      </c>
    </row>
    <row r="195" spans="1:65" s="13" customFormat="1" ht="11.25">
      <c r="B195" s="187"/>
      <c r="C195" s="188"/>
      <c r="D195" s="189" t="s">
        <v>234</v>
      </c>
      <c r="E195" s="190" t="s">
        <v>19</v>
      </c>
      <c r="F195" s="191" t="s">
        <v>1033</v>
      </c>
      <c r="G195" s="188"/>
      <c r="H195" s="192">
        <v>9.8000000000000007</v>
      </c>
      <c r="I195" s="193"/>
      <c r="J195" s="188"/>
      <c r="K195" s="188"/>
      <c r="L195" s="194"/>
      <c r="M195" s="195"/>
      <c r="N195" s="196"/>
      <c r="O195" s="196"/>
      <c r="P195" s="196"/>
      <c r="Q195" s="196"/>
      <c r="R195" s="196"/>
      <c r="S195" s="196"/>
      <c r="T195" s="197"/>
      <c r="AT195" s="198" t="s">
        <v>234</v>
      </c>
      <c r="AU195" s="198" t="s">
        <v>86</v>
      </c>
      <c r="AV195" s="13" t="s">
        <v>86</v>
      </c>
      <c r="AW195" s="13" t="s">
        <v>37</v>
      </c>
      <c r="AX195" s="13" t="s">
        <v>84</v>
      </c>
      <c r="AY195" s="198" t="s">
        <v>225</v>
      </c>
    </row>
    <row r="196" spans="1:65" s="2" customFormat="1" ht="24">
      <c r="A196" s="35"/>
      <c r="B196" s="36"/>
      <c r="C196" s="174" t="s">
        <v>640</v>
      </c>
      <c r="D196" s="174" t="s">
        <v>227</v>
      </c>
      <c r="E196" s="175" t="s">
        <v>941</v>
      </c>
      <c r="F196" s="176" t="s">
        <v>942</v>
      </c>
      <c r="G196" s="177" t="s">
        <v>559</v>
      </c>
      <c r="H196" s="178">
        <v>9.8000000000000007</v>
      </c>
      <c r="I196" s="179"/>
      <c r="J196" s="180">
        <f>ROUND(I196*H196,2)</f>
        <v>0</v>
      </c>
      <c r="K196" s="176" t="s">
        <v>231</v>
      </c>
      <c r="L196" s="40"/>
      <c r="M196" s="181" t="s">
        <v>19</v>
      </c>
      <c r="N196" s="182" t="s">
        <v>47</v>
      </c>
      <c r="O196" s="65"/>
      <c r="P196" s="183">
        <f>O196*H196</f>
        <v>0</v>
      </c>
      <c r="Q196" s="183">
        <v>3.0000000000000001E-5</v>
      </c>
      <c r="R196" s="183">
        <f>Q196*H196</f>
        <v>2.9400000000000004E-4</v>
      </c>
      <c r="S196" s="183">
        <v>0</v>
      </c>
      <c r="T196" s="184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5" t="s">
        <v>232</v>
      </c>
      <c r="AT196" s="185" t="s">
        <v>227</v>
      </c>
      <c r="AU196" s="185" t="s">
        <v>86</v>
      </c>
      <c r="AY196" s="18" t="s">
        <v>225</v>
      </c>
      <c r="BE196" s="186">
        <f>IF(N196="základní",J196,0)</f>
        <v>0</v>
      </c>
      <c r="BF196" s="186">
        <f>IF(N196="snížená",J196,0)</f>
        <v>0</v>
      </c>
      <c r="BG196" s="186">
        <f>IF(N196="zákl. přenesená",J196,0)</f>
        <v>0</v>
      </c>
      <c r="BH196" s="186">
        <f>IF(N196="sníž. přenesená",J196,0)</f>
        <v>0</v>
      </c>
      <c r="BI196" s="186">
        <f>IF(N196="nulová",J196,0)</f>
        <v>0</v>
      </c>
      <c r="BJ196" s="18" t="s">
        <v>84</v>
      </c>
      <c r="BK196" s="186">
        <f>ROUND(I196*H196,2)</f>
        <v>0</v>
      </c>
      <c r="BL196" s="18" t="s">
        <v>232</v>
      </c>
      <c r="BM196" s="185" t="s">
        <v>943</v>
      </c>
    </row>
    <row r="197" spans="1:65" s="13" customFormat="1" ht="11.25">
      <c r="B197" s="187"/>
      <c r="C197" s="188"/>
      <c r="D197" s="189" t="s">
        <v>234</v>
      </c>
      <c r="E197" s="190" t="s">
        <v>19</v>
      </c>
      <c r="F197" s="191" t="s">
        <v>1033</v>
      </c>
      <c r="G197" s="188"/>
      <c r="H197" s="192">
        <v>9.8000000000000007</v>
      </c>
      <c r="I197" s="193"/>
      <c r="J197" s="188"/>
      <c r="K197" s="188"/>
      <c r="L197" s="194"/>
      <c r="M197" s="195"/>
      <c r="N197" s="196"/>
      <c r="O197" s="196"/>
      <c r="P197" s="196"/>
      <c r="Q197" s="196"/>
      <c r="R197" s="196"/>
      <c r="S197" s="196"/>
      <c r="T197" s="197"/>
      <c r="AT197" s="198" t="s">
        <v>234</v>
      </c>
      <c r="AU197" s="198" t="s">
        <v>86</v>
      </c>
      <c r="AV197" s="13" t="s">
        <v>86</v>
      </c>
      <c r="AW197" s="13" t="s">
        <v>37</v>
      </c>
      <c r="AX197" s="13" t="s">
        <v>84</v>
      </c>
      <c r="AY197" s="198" t="s">
        <v>225</v>
      </c>
    </row>
    <row r="198" spans="1:65" s="2" customFormat="1" ht="36">
      <c r="A198" s="35"/>
      <c r="B198" s="36"/>
      <c r="C198" s="174" t="s">
        <v>644</v>
      </c>
      <c r="D198" s="174" t="s">
        <v>227</v>
      </c>
      <c r="E198" s="175" t="s">
        <v>574</v>
      </c>
      <c r="F198" s="176" t="s">
        <v>575</v>
      </c>
      <c r="G198" s="177" t="s">
        <v>576</v>
      </c>
      <c r="H198" s="178">
        <v>4</v>
      </c>
      <c r="I198" s="179"/>
      <c r="J198" s="180">
        <f>ROUND(I198*H198,2)</f>
        <v>0</v>
      </c>
      <c r="K198" s="176" t="s">
        <v>231</v>
      </c>
      <c r="L198" s="40"/>
      <c r="M198" s="181" t="s">
        <v>19</v>
      </c>
      <c r="N198" s="182" t="s">
        <v>47</v>
      </c>
      <c r="O198" s="65"/>
      <c r="P198" s="183">
        <f>O198*H198</f>
        <v>0</v>
      </c>
      <c r="Q198" s="183">
        <v>0</v>
      </c>
      <c r="R198" s="183">
        <f>Q198*H198</f>
        <v>0</v>
      </c>
      <c r="S198" s="183">
        <v>0</v>
      </c>
      <c r="T198" s="184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5" t="s">
        <v>232</v>
      </c>
      <c r="AT198" s="185" t="s">
        <v>227</v>
      </c>
      <c r="AU198" s="185" t="s">
        <v>86</v>
      </c>
      <c r="AY198" s="18" t="s">
        <v>225</v>
      </c>
      <c r="BE198" s="186">
        <f>IF(N198="základní",J198,0)</f>
        <v>0</v>
      </c>
      <c r="BF198" s="186">
        <f>IF(N198="snížená",J198,0)</f>
        <v>0</v>
      </c>
      <c r="BG198" s="186">
        <f>IF(N198="zákl. přenesená",J198,0)</f>
        <v>0</v>
      </c>
      <c r="BH198" s="186">
        <f>IF(N198="sníž. přenesená",J198,0)</f>
        <v>0</v>
      </c>
      <c r="BI198" s="186">
        <f>IF(N198="nulová",J198,0)</f>
        <v>0</v>
      </c>
      <c r="BJ198" s="18" t="s">
        <v>84</v>
      </c>
      <c r="BK198" s="186">
        <f>ROUND(I198*H198,2)</f>
        <v>0</v>
      </c>
      <c r="BL198" s="18" t="s">
        <v>232</v>
      </c>
      <c r="BM198" s="185" t="s">
        <v>1034</v>
      </c>
    </row>
    <row r="199" spans="1:65" s="2" customFormat="1" ht="78" customHeight="1">
      <c r="A199" s="35"/>
      <c r="B199" s="36"/>
      <c r="C199" s="174" t="s">
        <v>650</v>
      </c>
      <c r="D199" s="174" t="s">
        <v>227</v>
      </c>
      <c r="E199" s="175" t="s">
        <v>947</v>
      </c>
      <c r="F199" s="176" t="s">
        <v>948</v>
      </c>
      <c r="G199" s="177" t="s">
        <v>559</v>
      </c>
      <c r="H199" s="178">
        <v>24</v>
      </c>
      <c r="I199" s="179"/>
      <c r="J199" s="180">
        <f>ROUND(I199*H199,2)</f>
        <v>0</v>
      </c>
      <c r="K199" s="176" t="s">
        <v>231</v>
      </c>
      <c r="L199" s="40"/>
      <c r="M199" s="181" t="s">
        <v>19</v>
      </c>
      <c r="N199" s="182" t="s">
        <v>47</v>
      </c>
      <c r="O199" s="65"/>
      <c r="P199" s="183">
        <f>O199*H199</f>
        <v>0</v>
      </c>
      <c r="Q199" s="183">
        <v>9.0000000000000006E-5</v>
      </c>
      <c r="R199" s="183">
        <f>Q199*H199</f>
        <v>2.16E-3</v>
      </c>
      <c r="S199" s="183">
        <v>1.2E-2</v>
      </c>
      <c r="T199" s="184">
        <f>S199*H199</f>
        <v>0.28800000000000003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5" t="s">
        <v>232</v>
      </c>
      <c r="AT199" s="185" t="s">
        <v>227</v>
      </c>
      <c r="AU199" s="185" t="s">
        <v>86</v>
      </c>
      <c r="AY199" s="18" t="s">
        <v>225</v>
      </c>
      <c r="BE199" s="186">
        <f>IF(N199="základní",J199,0)</f>
        <v>0</v>
      </c>
      <c r="BF199" s="186">
        <f>IF(N199="snížená",J199,0)</f>
        <v>0</v>
      </c>
      <c r="BG199" s="186">
        <f>IF(N199="zákl. přenesená",J199,0)</f>
        <v>0</v>
      </c>
      <c r="BH199" s="186">
        <f>IF(N199="sníž. přenesená",J199,0)</f>
        <v>0</v>
      </c>
      <c r="BI199" s="186">
        <f>IF(N199="nulová",J199,0)</f>
        <v>0</v>
      </c>
      <c r="BJ199" s="18" t="s">
        <v>84</v>
      </c>
      <c r="BK199" s="186">
        <f>ROUND(I199*H199,2)</f>
        <v>0</v>
      </c>
      <c r="BL199" s="18" t="s">
        <v>232</v>
      </c>
      <c r="BM199" s="185" t="s">
        <v>949</v>
      </c>
    </row>
    <row r="200" spans="1:65" s="2" customFormat="1" ht="19.5">
      <c r="A200" s="35"/>
      <c r="B200" s="36"/>
      <c r="C200" s="37"/>
      <c r="D200" s="189" t="s">
        <v>414</v>
      </c>
      <c r="E200" s="37"/>
      <c r="F200" s="220" t="s">
        <v>950</v>
      </c>
      <c r="G200" s="37"/>
      <c r="H200" s="37"/>
      <c r="I200" s="221"/>
      <c r="J200" s="37"/>
      <c r="K200" s="37"/>
      <c r="L200" s="40"/>
      <c r="M200" s="222"/>
      <c r="N200" s="223"/>
      <c r="O200" s="65"/>
      <c r="P200" s="65"/>
      <c r="Q200" s="65"/>
      <c r="R200" s="65"/>
      <c r="S200" s="65"/>
      <c r="T200" s="66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T200" s="18" t="s">
        <v>414</v>
      </c>
      <c r="AU200" s="18" t="s">
        <v>86</v>
      </c>
    </row>
    <row r="201" spans="1:65" s="13" customFormat="1" ht="11.25">
      <c r="B201" s="187"/>
      <c r="C201" s="188"/>
      <c r="D201" s="189" t="s">
        <v>234</v>
      </c>
      <c r="E201" s="190" t="s">
        <v>783</v>
      </c>
      <c r="F201" s="191" t="s">
        <v>1035</v>
      </c>
      <c r="G201" s="188"/>
      <c r="H201" s="192">
        <v>24</v>
      </c>
      <c r="I201" s="193"/>
      <c r="J201" s="188"/>
      <c r="K201" s="188"/>
      <c r="L201" s="194"/>
      <c r="M201" s="195"/>
      <c r="N201" s="196"/>
      <c r="O201" s="196"/>
      <c r="P201" s="196"/>
      <c r="Q201" s="196"/>
      <c r="R201" s="196"/>
      <c r="S201" s="196"/>
      <c r="T201" s="197"/>
      <c r="AT201" s="198" t="s">
        <v>234</v>
      </c>
      <c r="AU201" s="198" t="s">
        <v>86</v>
      </c>
      <c r="AV201" s="13" t="s">
        <v>86</v>
      </c>
      <c r="AW201" s="13" t="s">
        <v>37</v>
      </c>
      <c r="AX201" s="13" t="s">
        <v>84</v>
      </c>
      <c r="AY201" s="198" t="s">
        <v>225</v>
      </c>
    </row>
    <row r="202" spans="1:65" s="2" customFormat="1" ht="55.5" customHeight="1">
      <c r="A202" s="35"/>
      <c r="B202" s="36"/>
      <c r="C202" s="174" t="s">
        <v>944</v>
      </c>
      <c r="D202" s="174" t="s">
        <v>227</v>
      </c>
      <c r="E202" s="175" t="s">
        <v>608</v>
      </c>
      <c r="F202" s="176" t="s">
        <v>667</v>
      </c>
      <c r="G202" s="177" t="s">
        <v>230</v>
      </c>
      <c r="H202" s="178">
        <v>10.935</v>
      </c>
      <c r="I202" s="179"/>
      <c r="J202" s="180">
        <f>ROUND(I202*H202,2)</f>
        <v>0</v>
      </c>
      <c r="K202" s="176" t="s">
        <v>19</v>
      </c>
      <c r="L202" s="40"/>
      <c r="M202" s="181" t="s">
        <v>19</v>
      </c>
      <c r="N202" s="182" t="s">
        <v>47</v>
      </c>
      <c r="O202" s="65"/>
      <c r="P202" s="183">
        <f>O202*H202</f>
        <v>0</v>
      </c>
      <c r="Q202" s="183">
        <v>0</v>
      </c>
      <c r="R202" s="183">
        <f>Q202*H202</f>
        <v>0</v>
      </c>
      <c r="S202" s="183">
        <v>0</v>
      </c>
      <c r="T202" s="184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5" t="s">
        <v>232</v>
      </c>
      <c r="AT202" s="185" t="s">
        <v>227</v>
      </c>
      <c r="AU202" s="185" t="s">
        <v>86</v>
      </c>
      <c r="AY202" s="18" t="s">
        <v>225</v>
      </c>
      <c r="BE202" s="186">
        <f>IF(N202="základní",J202,0)</f>
        <v>0</v>
      </c>
      <c r="BF202" s="186">
        <f>IF(N202="snížená",J202,0)</f>
        <v>0</v>
      </c>
      <c r="BG202" s="186">
        <f>IF(N202="zákl. přenesená",J202,0)</f>
        <v>0</v>
      </c>
      <c r="BH202" s="186">
        <f>IF(N202="sníž. přenesená",J202,0)</f>
        <v>0</v>
      </c>
      <c r="BI202" s="186">
        <f>IF(N202="nulová",J202,0)</f>
        <v>0</v>
      </c>
      <c r="BJ202" s="18" t="s">
        <v>84</v>
      </c>
      <c r="BK202" s="186">
        <f>ROUND(I202*H202,2)</f>
        <v>0</v>
      </c>
      <c r="BL202" s="18" t="s">
        <v>232</v>
      </c>
      <c r="BM202" s="185" t="s">
        <v>955</v>
      </c>
    </row>
    <row r="203" spans="1:65" s="2" customFormat="1" ht="19.5">
      <c r="A203" s="35"/>
      <c r="B203" s="36"/>
      <c r="C203" s="37"/>
      <c r="D203" s="189" t="s">
        <v>414</v>
      </c>
      <c r="E203" s="37"/>
      <c r="F203" s="220" t="s">
        <v>669</v>
      </c>
      <c r="G203" s="37"/>
      <c r="H203" s="37"/>
      <c r="I203" s="221"/>
      <c r="J203" s="37"/>
      <c r="K203" s="37"/>
      <c r="L203" s="40"/>
      <c r="M203" s="222"/>
      <c r="N203" s="223"/>
      <c r="O203" s="65"/>
      <c r="P203" s="65"/>
      <c r="Q203" s="65"/>
      <c r="R203" s="65"/>
      <c r="S203" s="65"/>
      <c r="T203" s="66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T203" s="18" t="s">
        <v>414</v>
      </c>
      <c r="AU203" s="18" t="s">
        <v>86</v>
      </c>
    </row>
    <row r="204" spans="1:65" s="13" customFormat="1" ht="11.25">
      <c r="B204" s="187"/>
      <c r="C204" s="188"/>
      <c r="D204" s="189" t="s">
        <v>234</v>
      </c>
      <c r="E204" s="190" t="s">
        <v>19</v>
      </c>
      <c r="F204" s="191" t="s">
        <v>670</v>
      </c>
      <c r="G204" s="188"/>
      <c r="H204" s="192">
        <v>10.935</v>
      </c>
      <c r="I204" s="193"/>
      <c r="J204" s="188"/>
      <c r="K204" s="188"/>
      <c r="L204" s="194"/>
      <c r="M204" s="195"/>
      <c r="N204" s="196"/>
      <c r="O204" s="196"/>
      <c r="P204" s="196"/>
      <c r="Q204" s="196"/>
      <c r="R204" s="196"/>
      <c r="S204" s="196"/>
      <c r="T204" s="197"/>
      <c r="AT204" s="198" t="s">
        <v>234</v>
      </c>
      <c r="AU204" s="198" t="s">
        <v>86</v>
      </c>
      <c r="AV204" s="13" t="s">
        <v>86</v>
      </c>
      <c r="AW204" s="13" t="s">
        <v>37</v>
      </c>
      <c r="AX204" s="13" t="s">
        <v>84</v>
      </c>
      <c r="AY204" s="198" t="s">
        <v>225</v>
      </c>
    </row>
    <row r="205" spans="1:65" s="12" customFormat="1" ht="22.9" customHeight="1">
      <c r="B205" s="158"/>
      <c r="C205" s="159"/>
      <c r="D205" s="160" t="s">
        <v>75</v>
      </c>
      <c r="E205" s="172" t="s">
        <v>628</v>
      </c>
      <c r="F205" s="172" t="s">
        <v>629</v>
      </c>
      <c r="G205" s="159"/>
      <c r="H205" s="159"/>
      <c r="I205" s="162"/>
      <c r="J205" s="173">
        <f>BK205</f>
        <v>0</v>
      </c>
      <c r="K205" s="159"/>
      <c r="L205" s="164"/>
      <c r="M205" s="165"/>
      <c r="N205" s="166"/>
      <c r="O205" s="166"/>
      <c r="P205" s="167">
        <f>SUM(P206:P212)</f>
        <v>0</v>
      </c>
      <c r="Q205" s="166"/>
      <c r="R205" s="167">
        <f>SUM(R206:R212)</f>
        <v>0</v>
      </c>
      <c r="S205" s="166"/>
      <c r="T205" s="168">
        <f>SUM(T206:T212)</f>
        <v>0</v>
      </c>
      <c r="AR205" s="169" t="s">
        <v>84</v>
      </c>
      <c r="AT205" s="170" t="s">
        <v>75</v>
      </c>
      <c r="AU205" s="170" t="s">
        <v>84</v>
      </c>
      <c r="AY205" s="169" t="s">
        <v>225</v>
      </c>
      <c r="BK205" s="171">
        <f>SUM(BK206:BK212)</f>
        <v>0</v>
      </c>
    </row>
    <row r="206" spans="1:65" s="2" customFormat="1" ht="36">
      <c r="A206" s="35"/>
      <c r="B206" s="36"/>
      <c r="C206" s="174" t="s">
        <v>946</v>
      </c>
      <c r="D206" s="174" t="s">
        <v>227</v>
      </c>
      <c r="E206" s="175" t="s">
        <v>631</v>
      </c>
      <c r="F206" s="176" t="s">
        <v>632</v>
      </c>
      <c r="G206" s="177" t="s">
        <v>361</v>
      </c>
      <c r="H206" s="178">
        <v>43.750999999999998</v>
      </c>
      <c r="I206" s="179"/>
      <c r="J206" s="180">
        <f>ROUND(I206*H206,2)</f>
        <v>0</v>
      </c>
      <c r="K206" s="176" t="s">
        <v>231</v>
      </c>
      <c r="L206" s="40"/>
      <c r="M206" s="181" t="s">
        <v>19</v>
      </c>
      <c r="N206" s="182" t="s">
        <v>47</v>
      </c>
      <c r="O206" s="65"/>
      <c r="P206" s="183">
        <f>O206*H206</f>
        <v>0</v>
      </c>
      <c r="Q206" s="183">
        <v>0</v>
      </c>
      <c r="R206" s="183">
        <f>Q206*H206</f>
        <v>0</v>
      </c>
      <c r="S206" s="183">
        <v>0</v>
      </c>
      <c r="T206" s="184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5" t="s">
        <v>232</v>
      </c>
      <c r="AT206" s="185" t="s">
        <v>227</v>
      </c>
      <c r="AU206" s="185" t="s">
        <v>86</v>
      </c>
      <c r="AY206" s="18" t="s">
        <v>225</v>
      </c>
      <c r="BE206" s="186">
        <f>IF(N206="základní",J206,0)</f>
        <v>0</v>
      </c>
      <c r="BF206" s="186">
        <f>IF(N206="snížená",J206,0)</f>
        <v>0</v>
      </c>
      <c r="BG206" s="186">
        <f>IF(N206="zákl. přenesená",J206,0)</f>
        <v>0</v>
      </c>
      <c r="BH206" s="186">
        <f>IF(N206="sníž. přenesená",J206,0)</f>
        <v>0</v>
      </c>
      <c r="BI206" s="186">
        <f>IF(N206="nulová",J206,0)</f>
        <v>0</v>
      </c>
      <c r="BJ206" s="18" t="s">
        <v>84</v>
      </c>
      <c r="BK206" s="186">
        <f>ROUND(I206*H206,2)</f>
        <v>0</v>
      </c>
      <c r="BL206" s="18" t="s">
        <v>232</v>
      </c>
      <c r="BM206" s="185" t="s">
        <v>671</v>
      </c>
    </row>
    <row r="207" spans="1:65" s="2" customFormat="1" ht="36">
      <c r="A207" s="35"/>
      <c r="B207" s="36"/>
      <c r="C207" s="174" t="s">
        <v>952</v>
      </c>
      <c r="D207" s="174" t="s">
        <v>227</v>
      </c>
      <c r="E207" s="175" t="s">
        <v>635</v>
      </c>
      <c r="F207" s="176" t="s">
        <v>636</v>
      </c>
      <c r="G207" s="177" t="s">
        <v>361</v>
      </c>
      <c r="H207" s="178">
        <v>437.51</v>
      </c>
      <c r="I207" s="179"/>
      <c r="J207" s="180">
        <f>ROUND(I207*H207,2)</f>
        <v>0</v>
      </c>
      <c r="K207" s="176" t="s">
        <v>231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0</v>
      </c>
      <c r="R207" s="183">
        <f>Q207*H207</f>
        <v>0</v>
      </c>
      <c r="S207" s="183">
        <v>0</v>
      </c>
      <c r="T207" s="184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672</v>
      </c>
    </row>
    <row r="208" spans="1:65" s="13" customFormat="1" ht="11.25">
      <c r="B208" s="187"/>
      <c r="C208" s="188"/>
      <c r="D208" s="189" t="s">
        <v>234</v>
      </c>
      <c r="E208" s="188"/>
      <c r="F208" s="191" t="s">
        <v>1036</v>
      </c>
      <c r="G208" s="188"/>
      <c r="H208" s="192">
        <v>437.51</v>
      </c>
      <c r="I208" s="193"/>
      <c r="J208" s="188"/>
      <c r="K208" s="188"/>
      <c r="L208" s="194"/>
      <c r="M208" s="195"/>
      <c r="N208" s="196"/>
      <c r="O208" s="196"/>
      <c r="P208" s="196"/>
      <c r="Q208" s="196"/>
      <c r="R208" s="196"/>
      <c r="S208" s="196"/>
      <c r="T208" s="197"/>
      <c r="AT208" s="198" t="s">
        <v>234</v>
      </c>
      <c r="AU208" s="198" t="s">
        <v>86</v>
      </c>
      <c r="AV208" s="13" t="s">
        <v>86</v>
      </c>
      <c r="AW208" s="13" t="s">
        <v>4</v>
      </c>
      <c r="AX208" s="13" t="s">
        <v>84</v>
      </c>
      <c r="AY208" s="198" t="s">
        <v>225</v>
      </c>
    </row>
    <row r="209" spans="1:65" s="2" customFormat="1" ht="44.25" customHeight="1">
      <c r="A209" s="35"/>
      <c r="B209" s="36"/>
      <c r="C209" s="174" t="s">
        <v>954</v>
      </c>
      <c r="D209" s="174" t="s">
        <v>227</v>
      </c>
      <c r="E209" s="175" t="s">
        <v>641</v>
      </c>
      <c r="F209" s="176" t="s">
        <v>642</v>
      </c>
      <c r="G209" s="177" t="s">
        <v>361</v>
      </c>
      <c r="H209" s="178">
        <v>2.823</v>
      </c>
      <c r="I209" s="179"/>
      <c r="J209" s="180">
        <f>ROUND(I209*H209,2)</f>
        <v>0</v>
      </c>
      <c r="K209" s="176" t="s">
        <v>231</v>
      </c>
      <c r="L209" s="40"/>
      <c r="M209" s="181" t="s">
        <v>19</v>
      </c>
      <c r="N209" s="182" t="s">
        <v>47</v>
      </c>
      <c r="O209" s="65"/>
      <c r="P209" s="183">
        <f>O209*H209</f>
        <v>0</v>
      </c>
      <c r="Q209" s="183">
        <v>0</v>
      </c>
      <c r="R209" s="183">
        <f>Q209*H209</f>
        <v>0</v>
      </c>
      <c r="S209" s="183">
        <v>0</v>
      </c>
      <c r="T209" s="184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5" t="s">
        <v>232</v>
      </c>
      <c r="AT209" s="185" t="s">
        <v>227</v>
      </c>
      <c r="AU209" s="185" t="s">
        <v>86</v>
      </c>
      <c r="AY209" s="18" t="s">
        <v>225</v>
      </c>
      <c r="BE209" s="186">
        <f>IF(N209="základní",J209,0)</f>
        <v>0</v>
      </c>
      <c r="BF209" s="186">
        <f>IF(N209="snížená",J209,0)</f>
        <v>0</v>
      </c>
      <c r="BG209" s="186">
        <f>IF(N209="zákl. přenesená",J209,0)</f>
        <v>0</v>
      </c>
      <c r="BH209" s="186">
        <f>IF(N209="sníž. přenesená",J209,0)</f>
        <v>0</v>
      </c>
      <c r="BI209" s="186">
        <f>IF(N209="nulová",J209,0)</f>
        <v>0</v>
      </c>
      <c r="BJ209" s="18" t="s">
        <v>84</v>
      </c>
      <c r="BK209" s="186">
        <f>ROUND(I209*H209,2)</f>
        <v>0</v>
      </c>
      <c r="BL209" s="18" t="s">
        <v>232</v>
      </c>
      <c r="BM209" s="185" t="s">
        <v>960</v>
      </c>
    </row>
    <row r="210" spans="1:65" s="2" customFormat="1" ht="44.25" customHeight="1">
      <c r="A210" s="35"/>
      <c r="B210" s="36"/>
      <c r="C210" s="174" t="s">
        <v>956</v>
      </c>
      <c r="D210" s="174" t="s">
        <v>227</v>
      </c>
      <c r="E210" s="175" t="s">
        <v>962</v>
      </c>
      <c r="F210" s="176" t="s">
        <v>963</v>
      </c>
      <c r="G210" s="177" t="s">
        <v>361</v>
      </c>
      <c r="H210" s="178">
        <v>19.2</v>
      </c>
      <c r="I210" s="179"/>
      <c r="J210" s="180">
        <f>ROUND(I210*H210,2)</f>
        <v>0</v>
      </c>
      <c r="K210" s="176" t="s">
        <v>231</v>
      </c>
      <c r="L210" s="40"/>
      <c r="M210" s="181" t="s">
        <v>19</v>
      </c>
      <c r="N210" s="182" t="s">
        <v>47</v>
      </c>
      <c r="O210" s="65"/>
      <c r="P210" s="183">
        <f>O210*H210</f>
        <v>0</v>
      </c>
      <c r="Q210" s="183">
        <v>0</v>
      </c>
      <c r="R210" s="183">
        <f>Q210*H210</f>
        <v>0</v>
      </c>
      <c r="S210" s="183">
        <v>0</v>
      </c>
      <c r="T210" s="184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5" t="s">
        <v>232</v>
      </c>
      <c r="AT210" s="185" t="s">
        <v>227</v>
      </c>
      <c r="AU210" s="185" t="s">
        <v>86</v>
      </c>
      <c r="AY210" s="18" t="s">
        <v>225</v>
      </c>
      <c r="BE210" s="186">
        <f>IF(N210="základní",J210,0)</f>
        <v>0</v>
      </c>
      <c r="BF210" s="186">
        <f>IF(N210="snížená",J210,0)</f>
        <v>0</v>
      </c>
      <c r="BG210" s="186">
        <f>IF(N210="zákl. přenesená",J210,0)</f>
        <v>0</v>
      </c>
      <c r="BH210" s="186">
        <f>IF(N210="sníž. přenesená",J210,0)</f>
        <v>0</v>
      </c>
      <c r="BI210" s="186">
        <f>IF(N210="nulová",J210,0)</f>
        <v>0</v>
      </c>
      <c r="BJ210" s="18" t="s">
        <v>84</v>
      </c>
      <c r="BK210" s="186">
        <f>ROUND(I210*H210,2)</f>
        <v>0</v>
      </c>
      <c r="BL210" s="18" t="s">
        <v>232</v>
      </c>
      <c r="BM210" s="185" t="s">
        <v>964</v>
      </c>
    </row>
    <row r="211" spans="1:65" s="2" customFormat="1" ht="44.25" customHeight="1">
      <c r="A211" s="35"/>
      <c r="B211" s="36"/>
      <c r="C211" s="174" t="s">
        <v>957</v>
      </c>
      <c r="D211" s="174" t="s">
        <v>227</v>
      </c>
      <c r="E211" s="175" t="s">
        <v>645</v>
      </c>
      <c r="F211" s="176" t="s">
        <v>646</v>
      </c>
      <c r="G211" s="177" t="s">
        <v>361</v>
      </c>
      <c r="H211" s="178">
        <v>13.856</v>
      </c>
      <c r="I211" s="179"/>
      <c r="J211" s="180">
        <f>ROUND(I211*H211,2)</f>
        <v>0</v>
      </c>
      <c r="K211" s="176" t="s">
        <v>231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0</v>
      </c>
      <c r="R211" s="183">
        <f>Q211*H211</f>
        <v>0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966</v>
      </c>
    </row>
    <row r="212" spans="1:65" s="2" customFormat="1" ht="44.25" customHeight="1">
      <c r="A212" s="35"/>
      <c r="B212" s="36"/>
      <c r="C212" s="174" t="s">
        <v>959</v>
      </c>
      <c r="D212" s="174" t="s">
        <v>227</v>
      </c>
      <c r="E212" s="175" t="s">
        <v>968</v>
      </c>
      <c r="F212" s="176" t="s">
        <v>841</v>
      </c>
      <c r="G212" s="177" t="s">
        <v>361</v>
      </c>
      <c r="H212" s="178">
        <v>3.4319999999999999</v>
      </c>
      <c r="I212" s="179"/>
      <c r="J212" s="180">
        <f>ROUND(I212*H212,2)</f>
        <v>0</v>
      </c>
      <c r="K212" s="176" t="s">
        <v>231</v>
      </c>
      <c r="L212" s="40"/>
      <c r="M212" s="181" t="s">
        <v>19</v>
      </c>
      <c r="N212" s="182" t="s">
        <v>47</v>
      </c>
      <c r="O212" s="65"/>
      <c r="P212" s="183">
        <f>O212*H212</f>
        <v>0</v>
      </c>
      <c r="Q212" s="183">
        <v>0</v>
      </c>
      <c r="R212" s="183">
        <f>Q212*H212</f>
        <v>0</v>
      </c>
      <c r="S212" s="183">
        <v>0</v>
      </c>
      <c r="T212" s="184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5" t="s">
        <v>232</v>
      </c>
      <c r="AT212" s="185" t="s">
        <v>227</v>
      </c>
      <c r="AU212" s="185" t="s">
        <v>86</v>
      </c>
      <c r="AY212" s="18" t="s">
        <v>225</v>
      </c>
      <c r="BE212" s="186">
        <f>IF(N212="základní",J212,0)</f>
        <v>0</v>
      </c>
      <c r="BF212" s="186">
        <f>IF(N212="snížená",J212,0)</f>
        <v>0</v>
      </c>
      <c r="BG212" s="186">
        <f>IF(N212="zákl. přenesená",J212,0)</f>
        <v>0</v>
      </c>
      <c r="BH212" s="186">
        <f>IF(N212="sníž. přenesená",J212,0)</f>
        <v>0</v>
      </c>
      <c r="BI212" s="186">
        <f>IF(N212="nulová",J212,0)</f>
        <v>0</v>
      </c>
      <c r="BJ212" s="18" t="s">
        <v>84</v>
      </c>
      <c r="BK212" s="186">
        <f>ROUND(I212*H212,2)</f>
        <v>0</v>
      </c>
      <c r="BL212" s="18" t="s">
        <v>232</v>
      </c>
      <c r="BM212" s="185" t="s">
        <v>969</v>
      </c>
    </row>
    <row r="213" spans="1:65" s="12" customFormat="1" ht="22.9" customHeight="1">
      <c r="B213" s="158"/>
      <c r="C213" s="159"/>
      <c r="D213" s="160" t="s">
        <v>75</v>
      </c>
      <c r="E213" s="172" t="s">
        <v>648</v>
      </c>
      <c r="F213" s="172" t="s">
        <v>649</v>
      </c>
      <c r="G213" s="159"/>
      <c r="H213" s="159"/>
      <c r="I213" s="162"/>
      <c r="J213" s="173">
        <f>BK213</f>
        <v>0</v>
      </c>
      <c r="K213" s="159"/>
      <c r="L213" s="164"/>
      <c r="M213" s="165"/>
      <c r="N213" s="166"/>
      <c r="O213" s="166"/>
      <c r="P213" s="167">
        <f>P214</f>
        <v>0</v>
      </c>
      <c r="Q213" s="166"/>
      <c r="R213" s="167">
        <f>R214</f>
        <v>0</v>
      </c>
      <c r="S213" s="166"/>
      <c r="T213" s="168">
        <f>T214</f>
        <v>0</v>
      </c>
      <c r="AR213" s="169" t="s">
        <v>84</v>
      </c>
      <c r="AT213" s="170" t="s">
        <v>75</v>
      </c>
      <c r="AU213" s="170" t="s">
        <v>84</v>
      </c>
      <c r="AY213" s="169" t="s">
        <v>225</v>
      </c>
      <c r="BK213" s="171">
        <f>BK214</f>
        <v>0</v>
      </c>
    </row>
    <row r="214" spans="1:65" s="2" customFormat="1" ht="44.25" customHeight="1">
      <c r="A214" s="35"/>
      <c r="B214" s="36"/>
      <c r="C214" s="174" t="s">
        <v>961</v>
      </c>
      <c r="D214" s="174" t="s">
        <v>227</v>
      </c>
      <c r="E214" s="175" t="s">
        <v>674</v>
      </c>
      <c r="F214" s="176" t="s">
        <v>675</v>
      </c>
      <c r="G214" s="177" t="s">
        <v>361</v>
      </c>
      <c r="H214" s="178">
        <v>54.073999999999998</v>
      </c>
      <c r="I214" s="179"/>
      <c r="J214" s="180">
        <f>ROUND(I214*H214,2)</f>
        <v>0</v>
      </c>
      <c r="K214" s="176" t="s">
        <v>231</v>
      </c>
      <c r="L214" s="40"/>
      <c r="M214" s="181" t="s">
        <v>19</v>
      </c>
      <c r="N214" s="182" t="s">
        <v>47</v>
      </c>
      <c r="O214" s="65"/>
      <c r="P214" s="183">
        <f>O214*H214</f>
        <v>0</v>
      </c>
      <c r="Q214" s="183">
        <v>0</v>
      </c>
      <c r="R214" s="183">
        <f>Q214*H214</f>
        <v>0</v>
      </c>
      <c r="S214" s="183">
        <v>0</v>
      </c>
      <c r="T214" s="184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5" t="s">
        <v>232</v>
      </c>
      <c r="AT214" s="185" t="s">
        <v>227</v>
      </c>
      <c r="AU214" s="185" t="s">
        <v>86</v>
      </c>
      <c r="AY214" s="18" t="s">
        <v>225</v>
      </c>
      <c r="BE214" s="186">
        <f>IF(N214="základní",J214,0)</f>
        <v>0</v>
      </c>
      <c r="BF214" s="186">
        <f>IF(N214="snížená",J214,0)</f>
        <v>0</v>
      </c>
      <c r="BG214" s="186">
        <f>IF(N214="zákl. přenesená",J214,0)</f>
        <v>0</v>
      </c>
      <c r="BH214" s="186">
        <f>IF(N214="sníž. přenesená",J214,0)</f>
        <v>0</v>
      </c>
      <c r="BI214" s="186">
        <f>IF(N214="nulová",J214,0)</f>
        <v>0</v>
      </c>
      <c r="BJ214" s="18" t="s">
        <v>84</v>
      </c>
      <c r="BK214" s="186">
        <f>ROUND(I214*H214,2)</f>
        <v>0</v>
      </c>
      <c r="BL214" s="18" t="s">
        <v>232</v>
      </c>
      <c r="BM214" s="185" t="s">
        <v>971</v>
      </c>
    </row>
    <row r="215" spans="1:65" s="12" customFormat="1" ht="25.9" customHeight="1">
      <c r="B215" s="158"/>
      <c r="C215" s="159"/>
      <c r="D215" s="160" t="s">
        <v>75</v>
      </c>
      <c r="E215" s="161" t="s">
        <v>677</v>
      </c>
      <c r="F215" s="161" t="s">
        <v>678</v>
      </c>
      <c r="G215" s="159"/>
      <c r="H215" s="159"/>
      <c r="I215" s="162"/>
      <c r="J215" s="163">
        <f>BK215</f>
        <v>0</v>
      </c>
      <c r="K215" s="159"/>
      <c r="L215" s="164"/>
      <c r="M215" s="165"/>
      <c r="N215" s="166"/>
      <c r="O215" s="166"/>
      <c r="P215" s="167">
        <f>P216+P228</f>
        <v>0</v>
      </c>
      <c r="Q215" s="166"/>
      <c r="R215" s="167">
        <f>R216+R228</f>
        <v>0.26186039999999999</v>
      </c>
      <c r="S215" s="166"/>
      <c r="T215" s="168">
        <f>T216+T228</f>
        <v>0.19</v>
      </c>
      <c r="AR215" s="169" t="s">
        <v>86</v>
      </c>
      <c r="AT215" s="170" t="s">
        <v>75</v>
      </c>
      <c r="AU215" s="170" t="s">
        <v>76</v>
      </c>
      <c r="AY215" s="169" t="s">
        <v>225</v>
      </c>
      <c r="BK215" s="171">
        <f>BK216+BK228</f>
        <v>0</v>
      </c>
    </row>
    <row r="216" spans="1:65" s="12" customFormat="1" ht="22.9" customHeight="1">
      <c r="B216" s="158"/>
      <c r="C216" s="159"/>
      <c r="D216" s="160" t="s">
        <v>75</v>
      </c>
      <c r="E216" s="172" t="s">
        <v>679</v>
      </c>
      <c r="F216" s="172" t="s">
        <v>680</v>
      </c>
      <c r="G216" s="159"/>
      <c r="H216" s="159"/>
      <c r="I216" s="162"/>
      <c r="J216" s="173">
        <f>BK216</f>
        <v>0</v>
      </c>
      <c r="K216" s="159"/>
      <c r="L216" s="164"/>
      <c r="M216" s="165"/>
      <c r="N216" s="166"/>
      <c r="O216" s="166"/>
      <c r="P216" s="167">
        <f>SUM(P217:P227)</f>
        <v>0</v>
      </c>
      <c r="Q216" s="166"/>
      <c r="R216" s="167">
        <f>SUM(R217:R227)</f>
        <v>0.24675</v>
      </c>
      <c r="S216" s="166"/>
      <c r="T216" s="168">
        <f>SUM(T217:T227)</f>
        <v>0.19</v>
      </c>
      <c r="AR216" s="169" t="s">
        <v>86</v>
      </c>
      <c r="AT216" s="170" t="s">
        <v>75</v>
      </c>
      <c r="AU216" s="170" t="s">
        <v>84</v>
      </c>
      <c r="AY216" s="169" t="s">
        <v>225</v>
      </c>
      <c r="BK216" s="171">
        <f>SUM(BK217:BK227)</f>
        <v>0</v>
      </c>
    </row>
    <row r="217" spans="1:65" s="2" customFormat="1" ht="24">
      <c r="A217" s="35"/>
      <c r="B217" s="36"/>
      <c r="C217" s="174" t="s">
        <v>965</v>
      </c>
      <c r="D217" s="174" t="s">
        <v>227</v>
      </c>
      <c r="E217" s="175" t="s">
        <v>681</v>
      </c>
      <c r="F217" s="176" t="s">
        <v>682</v>
      </c>
      <c r="G217" s="177" t="s">
        <v>683</v>
      </c>
      <c r="H217" s="178">
        <v>235</v>
      </c>
      <c r="I217" s="179"/>
      <c r="J217" s="180">
        <f>ROUND(I217*H217,2)</f>
        <v>0</v>
      </c>
      <c r="K217" s="176" t="s">
        <v>231</v>
      </c>
      <c r="L217" s="40"/>
      <c r="M217" s="181" t="s">
        <v>19</v>
      </c>
      <c r="N217" s="182" t="s">
        <v>47</v>
      </c>
      <c r="O217" s="65"/>
      <c r="P217" s="183">
        <f>O217*H217</f>
        <v>0</v>
      </c>
      <c r="Q217" s="183">
        <v>5.0000000000000002E-5</v>
      </c>
      <c r="R217" s="183">
        <f>Q217*H217</f>
        <v>1.175E-2</v>
      </c>
      <c r="S217" s="183">
        <v>0</v>
      </c>
      <c r="T217" s="184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5" t="s">
        <v>128</v>
      </c>
      <c r="AT217" s="185" t="s">
        <v>227</v>
      </c>
      <c r="AU217" s="185" t="s">
        <v>86</v>
      </c>
      <c r="AY217" s="18" t="s">
        <v>225</v>
      </c>
      <c r="BE217" s="186">
        <f>IF(N217="základní",J217,0)</f>
        <v>0</v>
      </c>
      <c r="BF217" s="186">
        <f>IF(N217="snížená",J217,0)</f>
        <v>0</v>
      </c>
      <c r="BG217" s="186">
        <f>IF(N217="zákl. přenesená",J217,0)</f>
        <v>0</v>
      </c>
      <c r="BH217" s="186">
        <f>IF(N217="sníž. přenesená",J217,0)</f>
        <v>0</v>
      </c>
      <c r="BI217" s="186">
        <f>IF(N217="nulová",J217,0)</f>
        <v>0</v>
      </c>
      <c r="BJ217" s="18" t="s">
        <v>84</v>
      </c>
      <c r="BK217" s="186">
        <f>ROUND(I217*H217,2)</f>
        <v>0</v>
      </c>
      <c r="BL217" s="18" t="s">
        <v>128</v>
      </c>
      <c r="BM217" s="185" t="s">
        <v>684</v>
      </c>
    </row>
    <row r="218" spans="1:65" s="13" customFormat="1" ht="11.25">
      <c r="B218" s="187"/>
      <c r="C218" s="188"/>
      <c r="D218" s="189" t="s">
        <v>234</v>
      </c>
      <c r="E218" s="190" t="s">
        <v>19</v>
      </c>
      <c r="F218" s="191" t="s">
        <v>1037</v>
      </c>
      <c r="G218" s="188"/>
      <c r="H218" s="192">
        <v>235</v>
      </c>
      <c r="I218" s="193"/>
      <c r="J218" s="188"/>
      <c r="K218" s="188"/>
      <c r="L218" s="194"/>
      <c r="M218" s="195"/>
      <c r="N218" s="196"/>
      <c r="O218" s="196"/>
      <c r="P218" s="196"/>
      <c r="Q218" s="196"/>
      <c r="R218" s="196"/>
      <c r="S218" s="196"/>
      <c r="T218" s="197"/>
      <c r="AT218" s="198" t="s">
        <v>234</v>
      </c>
      <c r="AU218" s="198" t="s">
        <v>86</v>
      </c>
      <c r="AV218" s="13" t="s">
        <v>86</v>
      </c>
      <c r="AW218" s="13" t="s">
        <v>37</v>
      </c>
      <c r="AX218" s="13" t="s">
        <v>84</v>
      </c>
      <c r="AY218" s="198" t="s">
        <v>225</v>
      </c>
    </row>
    <row r="219" spans="1:65" s="2" customFormat="1" ht="16.5" customHeight="1">
      <c r="A219" s="35"/>
      <c r="B219" s="36"/>
      <c r="C219" s="210" t="s">
        <v>967</v>
      </c>
      <c r="D219" s="210" t="s">
        <v>410</v>
      </c>
      <c r="E219" s="211" t="s">
        <v>686</v>
      </c>
      <c r="F219" s="212" t="s">
        <v>687</v>
      </c>
      <c r="G219" s="213" t="s">
        <v>361</v>
      </c>
      <c r="H219" s="214">
        <v>0.23499999999999999</v>
      </c>
      <c r="I219" s="215"/>
      <c r="J219" s="216">
        <f>ROUND(I219*H219,2)</f>
        <v>0</v>
      </c>
      <c r="K219" s="212" t="s">
        <v>19</v>
      </c>
      <c r="L219" s="217"/>
      <c r="M219" s="218" t="s">
        <v>19</v>
      </c>
      <c r="N219" s="219" t="s">
        <v>47</v>
      </c>
      <c r="O219" s="65"/>
      <c r="P219" s="183">
        <f>O219*H219</f>
        <v>0</v>
      </c>
      <c r="Q219" s="183">
        <v>1</v>
      </c>
      <c r="R219" s="183">
        <f>Q219*H219</f>
        <v>0.23499999999999999</v>
      </c>
      <c r="S219" s="183">
        <v>0</v>
      </c>
      <c r="T219" s="184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5" t="s">
        <v>175</v>
      </c>
      <c r="AT219" s="185" t="s">
        <v>410</v>
      </c>
      <c r="AU219" s="185" t="s">
        <v>86</v>
      </c>
      <c r="AY219" s="18" t="s">
        <v>225</v>
      </c>
      <c r="BE219" s="186">
        <f>IF(N219="základní",J219,0)</f>
        <v>0</v>
      </c>
      <c r="BF219" s="186">
        <f>IF(N219="snížená",J219,0)</f>
        <v>0</v>
      </c>
      <c r="BG219" s="186">
        <f>IF(N219="zákl. přenesená",J219,0)</f>
        <v>0</v>
      </c>
      <c r="BH219" s="186">
        <f>IF(N219="sníž. přenesená",J219,0)</f>
        <v>0</v>
      </c>
      <c r="BI219" s="186">
        <f>IF(N219="nulová",J219,0)</f>
        <v>0</v>
      </c>
      <c r="BJ219" s="18" t="s">
        <v>84</v>
      </c>
      <c r="BK219" s="186">
        <f>ROUND(I219*H219,2)</f>
        <v>0</v>
      </c>
      <c r="BL219" s="18" t="s">
        <v>128</v>
      </c>
      <c r="BM219" s="185" t="s">
        <v>688</v>
      </c>
    </row>
    <row r="220" spans="1:65" s="2" customFormat="1" ht="19.5">
      <c r="A220" s="35"/>
      <c r="B220" s="36"/>
      <c r="C220" s="37"/>
      <c r="D220" s="189" t="s">
        <v>414</v>
      </c>
      <c r="E220" s="37"/>
      <c r="F220" s="220" t="s">
        <v>689</v>
      </c>
      <c r="G220" s="37"/>
      <c r="H220" s="37"/>
      <c r="I220" s="221"/>
      <c r="J220" s="37"/>
      <c r="K220" s="37"/>
      <c r="L220" s="40"/>
      <c r="M220" s="222"/>
      <c r="N220" s="223"/>
      <c r="O220" s="65"/>
      <c r="P220" s="65"/>
      <c r="Q220" s="65"/>
      <c r="R220" s="65"/>
      <c r="S220" s="65"/>
      <c r="T220" s="66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T220" s="18" t="s">
        <v>414</v>
      </c>
      <c r="AU220" s="18" t="s">
        <v>86</v>
      </c>
    </row>
    <row r="221" spans="1:65" s="13" customFormat="1" ht="11.25">
      <c r="B221" s="187"/>
      <c r="C221" s="188"/>
      <c r="D221" s="189" t="s">
        <v>234</v>
      </c>
      <c r="E221" s="188"/>
      <c r="F221" s="191" t="s">
        <v>1038</v>
      </c>
      <c r="G221" s="188"/>
      <c r="H221" s="192">
        <v>0.23499999999999999</v>
      </c>
      <c r="I221" s="193"/>
      <c r="J221" s="188"/>
      <c r="K221" s="188"/>
      <c r="L221" s="194"/>
      <c r="M221" s="195"/>
      <c r="N221" s="196"/>
      <c r="O221" s="196"/>
      <c r="P221" s="196"/>
      <c r="Q221" s="196"/>
      <c r="R221" s="196"/>
      <c r="S221" s="196"/>
      <c r="T221" s="197"/>
      <c r="AT221" s="198" t="s">
        <v>234</v>
      </c>
      <c r="AU221" s="198" t="s">
        <v>86</v>
      </c>
      <c r="AV221" s="13" t="s">
        <v>86</v>
      </c>
      <c r="AW221" s="13" t="s">
        <v>4</v>
      </c>
      <c r="AX221" s="13" t="s">
        <v>84</v>
      </c>
      <c r="AY221" s="198" t="s">
        <v>225</v>
      </c>
    </row>
    <row r="222" spans="1:65" s="2" customFormat="1" ht="24">
      <c r="A222" s="35"/>
      <c r="B222" s="36"/>
      <c r="C222" s="174" t="s">
        <v>970</v>
      </c>
      <c r="D222" s="174" t="s">
        <v>227</v>
      </c>
      <c r="E222" s="175" t="s">
        <v>691</v>
      </c>
      <c r="F222" s="176" t="s">
        <v>692</v>
      </c>
      <c r="G222" s="177" t="s">
        <v>683</v>
      </c>
      <c r="H222" s="178">
        <v>190</v>
      </c>
      <c r="I222" s="179"/>
      <c r="J222" s="180">
        <f>ROUND(I222*H222,2)</f>
        <v>0</v>
      </c>
      <c r="K222" s="176" t="s">
        <v>231</v>
      </c>
      <c r="L222" s="40"/>
      <c r="M222" s="181" t="s">
        <v>19</v>
      </c>
      <c r="N222" s="182" t="s">
        <v>47</v>
      </c>
      <c r="O222" s="65"/>
      <c r="P222" s="183">
        <f>O222*H222</f>
        <v>0</v>
      </c>
      <c r="Q222" s="183">
        <v>0</v>
      </c>
      <c r="R222" s="183">
        <f>Q222*H222</f>
        <v>0</v>
      </c>
      <c r="S222" s="183">
        <v>1E-3</v>
      </c>
      <c r="T222" s="184">
        <f>S222*H222</f>
        <v>0.19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5" t="s">
        <v>128</v>
      </c>
      <c r="AT222" s="185" t="s">
        <v>227</v>
      </c>
      <c r="AU222" s="185" t="s">
        <v>86</v>
      </c>
      <c r="AY222" s="18" t="s">
        <v>225</v>
      </c>
      <c r="BE222" s="186">
        <f>IF(N222="základní",J222,0)</f>
        <v>0</v>
      </c>
      <c r="BF222" s="186">
        <f>IF(N222="snížená",J222,0)</f>
        <v>0</v>
      </c>
      <c r="BG222" s="186">
        <f>IF(N222="zákl. přenesená",J222,0)</f>
        <v>0</v>
      </c>
      <c r="BH222" s="186">
        <f>IF(N222="sníž. přenesená",J222,0)</f>
        <v>0</v>
      </c>
      <c r="BI222" s="186">
        <f>IF(N222="nulová",J222,0)</f>
        <v>0</v>
      </c>
      <c r="BJ222" s="18" t="s">
        <v>84</v>
      </c>
      <c r="BK222" s="186">
        <f>ROUND(I222*H222,2)</f>
        <v>0</v>
      </c>
      <c r="BL222" s="18" t="s">
        <v>128</v>
      </c>
      <c r="BM222" s="185" t="s">
        <v>693</v>
      </c>
    </row>
    <row r="223" spans="1:65" s="13" customFormat="1" ht="11.25">
      <c r="B223" s="187"/>
      <c r="C223" s="188"/>
      <c r="D223" s="189" t="s">
        <v>234</v>
      </c>
      <c r="E223" s="190" t="s">
        <v>19</v>
      </c>
      <c r="F223" s="191" t="s">
        <v>1039</v>
      </c>
      <c r="G223" s="188"/>
      <c r="H223" s="192">
        <v>190</v>
      </c>
      <c r="I223" s="193"/>
      <c r="J223" s="188"/>
      <c r="K223" s="188"/>
      <c r="L223" s="194"/>
      <c r="M223" s="195"/>
      <c r="N223" s="196"/>
      <c r="O223" s="196"/>
      <c r="P223" s="196"/>
      <c r="Q223" s="196"/>
      <c r="R223" s="196"/>
      <c r="S223" s="196"/>
      <c r="T223" s="197"/>
      <c r="AT223" s="198" t="s">
        <v>234</v>
      </c>
      <c r="AU223" s="198" t="s">
        <v>86</v>
      </c>
      <c r="AV223" s="13" t="s">
        <v>86</v>
      </c>
      <c r="AW223" s="13" t="s">
        <v>37</v>
      </c>
      <c r="AX223" s="13" t="s">
        <v>84</v>
      </c>
      <c r="AY223" s="198" t="s">
        <v>225</v>
      </c>
    </row>
    <row r="224" spans="1:65" s="2" customFormat="1" ht="16.5" customHeight="1">
      <c r="A224" s="35"/>
      <c r="B224" s="36"/>
      <c r="C224" s="174" t="s">
        <v>972</v>
      </c>
      <c r="D224" s="174" t="s">
        <v>227</v>
      </c>
      <c r="E224" s="175" t="s">
        <v>695</v>
      </c>
      <c r="F224" s="176" t="s">
        <v>696</v>
      </c>
      <c r="G224" s="177" t="s">
        <v>683</v>
      </c>
      <c r="H224" s="178">
        <v>3640</v>
      </c>
      <c r="I224" s="179"/>
      <c r="J224" s="180">
        <f>ROUND(I224*H224,2)</f>
        <v>0</v>
      </c>
      <c r="K224" s="176" t="s">
        <v>19</v>
      </c>
      <c r="L224" s="40"/>
      <c r="M224" s="181" t="s">
        <v>19</v>
      </c>
      <c r="N224" s="182" t="s">
        <v>47</v>
      </c>
      <c r="O224" s="65"/>
      <c r="P224" s="183">
        <f>O224*H224</f>
        <v>0</v>
      </c>
      <c r="Q224" s="183">
        <v>0</v>
      </c>
      <c r="R224" s="183">
        <f>Q224*H224</f>
        <v>0</v>
      </c>
      <c r="S224" s="183">
        <v>0</v>
      </c>
      <c r="T224" s="184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5" t="s">
        <v>128</v>
      </c>
      <c r="AT224" s="185" t="s">
        <v>227</v>
      </c>
      <c r="AU224" s="185" t="s">
        <v>86</v>
      </c>
      <c r="AY224" s="18" t="s">
        <v>225</v>
      </c>
      <c r="BE224" s="186">
        <f>IF(N224="základní",J224,0)</f>
        <v>0</v>
      </c>
      <c r="BF224" s="186">
        <f>IF(N224="snížená",J224,0)</f>
        <v>0</v>
      </c>
      <c r="BG224" s="186">
        <f>IF(N224="zákl. přenesená",J224,0)</f>
        <v>0</v>
      </c>
      <c r="BH224" s="186">
        <f>IF(N224="sníž. přenesená",J224,0)</f>
        <v>0</v>
      </c>
      <c r="BI224" s="186">
        <f>IF(N224="nulová",J224,0)</f>
        <v>0</v>
      </c>
      <c r="BJ224" s="18" t="s">
        <v>84</v>
      </c>
      <c r="BK224" s="186">
        <f>ROUND(I224*H224,2)</f>
        <v>0</v>
      </c>
      <c r="BL224" s="18" t="s">
        <v>128</v>
      </c>
      <c r="BM224" s="185" t="s">
        <v>697</v>
      </c>
    </row>
    <row r="225" spans="1:65" s="2" customFormat="1" ht="19.5">
      <c r="A225" s="35"/>
      <c r="B225" s="36"/>
      <c r="C225" s="37"/>
      <c r="D225" s="189" t="s">
        <v>414</v>
      </c>
      <c r="E225" s="37"/>
      <c r="F225" s="220" t="s">
        <v>698</v>
      </c>
      <c r="G225" s="37"/>
      <c r="H225" s="37"/>
      <c r="I225" s="221"/>
      <c r="J225" s="37"/>
      <c r="K225" s="37"/>
      <c r="L225" s="40"/>
      <c r="M225" s="222"/>
      <c r="N225" s="223"/>
      <c r="O225" s="65"/>
      <c r="P225" s="65"/>
      <c r="Q225" s="65"/>
      <c r="R225" s="65"/>
      <c r="S225" s="65"/>
      <c r="T225" s="66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T225" s="18" t="s">
        <v>414</v>
      </c>
      <c r="AU225" s="18" t="s">
        <v>86</v>
      </c>
    </row>
    <row r="226" spans="1:65" s="13" customFormat="1" ht="11.25">
      <c r="B226" s="187"/>
      <c r="C226" s="188"/>
      <c r="D226" s="189" t="s">
        <v>234</v>
      </c>
      <c r="E226" s="188"/>
      <c r="F226" s="191" t="s">
        <v>1040</v>
      </c>
      <c r="G226" s="188"/>
      <c r="H226" s="192">
        <v>3640</v>
      </c>
      <c r="I226" s="193"/>
      <c r="J226" s="188"/>
      <c r="K226" s="188"/>
      <c r="L226" s="194"/>
      <c r="M226" s="195"/>
      <c r="N226" s="196"/>
      <c r="O226" s="196"/>
      <c r="P226" s="196"/>
      <c r="Q226" s="196"/>
      <c r="R226" s="196"/>
      <c r="S226" s="196"/>
      <c r="T226" s="197"/>
      <c r="AT226" s="198" t="s">
        <v>234</v>
      </c>
      <c r="AU226" s="198" t="s">
        <v>86</v>
      </c>
      <c r="AV226" s="13" t="s">
        <v>86</v>
      </c>
      <c r="AW226" s="13" t="s">
        <v>4</v>
      </c>
      <c r="AX226" s="13" t="s">
        <v>84</v>
      </c>
      <c r="AY226" s="198" t="s">
        <v>225</v>
      </c>
    </row>
    <row r="227" spans="1:65" s="2" customFormat="1" ht="44.25" customHeight="1">
      <c r="A227" s="35"/>
      <c r="B227" s="36"/>
      <c r="C227" s="174" t="s">
        <v>974</v>
      </c>
      <c r="D227" s="174" t="s">
        <v>227</v>
      </c>
      <c r="E227" s="175" t="s">
        <v>700</v>
      </c>
      <c r="F227" s="176" t="s">
        <v>701</v>
      </c>
      <c r="G227" s="177" t="s">
        <v>361</v>
      </c>
      <c r="H227" s="178">
        <v>0.247</v>
      </c>
      <c r="I227" s="179"/>
      <c r="J227" s="180">
        <f>ROUND(I227*H227,2)</f>
        <v>0</v>
      </c>
      <c r="K227" s="176" t="s">
        <v>231</v>
      </c>
      <c r="L227" s="40"/>
      <c r="M227" s="181" t="s">
        <v>19</v>
      </c>
      <c r="N227" s="182" t="s">
        <v>47</v>
      </c>
      <c r="O227" s="65"/>
      <c r="P227" s="183">
        <f>O227*H227</f>
        <v>0</v>
      </c>
      <c r="Q227" s="183">
        <v>0</v>
      </c>
      <c r="R227" s="183">
        <f>Q227*H227</f>
        <v>0</v>
      </c>
      <c r="S227" s="183">
        <v>0</v>
      </c>
      <c r="T227" s="184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5" t="s">
        <v>128</v>
      </c>
      <c r="AT227" s="185" t="s">
        <v>227</v>
      </c>
      <c r="AU227" s="185" t="s">
        <v>86</v>
      </c>
      <c r="AY227" s="18" t="s">
        <v>225</v>
      </c>
      <c r="BE227" s="186">
        <f>IF(N227="základní",J227,0)</f>
        <v>0</v>
      </c>
      <c r="BF227" s="186">
        <f>IF(N227="snížená",J227,0)</f>
        <v>0</v>
      </c>
      <c r="BG227" s="186">
        <f>IF(N227="zákl. přenesená",J227,0)</f>
        <v>0</v>
      </c>
      <c r="BH227" s="186">
        <f>IF(N227="sníž. přenesená",J227,0)</f>
        <v>0</v>
      </c>
      <c r="BI227" s="186">
        <f>IF(N227="nulová",J227,0)</f>
        <v>0</v>
      </c>
      <c r="BJ227" s="18" t="s">
        <v>84</v>
      </c>
      <c r="BK227" s="186">
        <f>ROUND(I227*H227,2)</f>
        <v>0</v>
      </c>
      <c r="BL227" s="18" t="s">
        <v>128</v>
      </c>
      <c r="BM227" s="185" t="s">
        <v>702</v>
      </c>
    </row>
    <row r="228" spans="1:65" s="12" customFormat="1" ht="22.9" customHeight="1">
      <c r="B228" s="158"/>
      <c r="C228" s="159"/>
      <c r="D228" s="160" t="s">
        <v>75</v>
      </c>
      <c r="E228" s="172" t="s">
        <v>703</v>
      </c>
      <c r="F228" s="172" t="s">
        <v>704</v>
      </c>
      <c r="G228" s="159"/>
      <c r="H228" s="159"/>
      <c r="I228" s="162"/>
      <c r="J228" s="173">
        <f>BK228</f>
        <v>0</v>
      </c>
      <c r="K228" s="159"/>
      <c r="L228" s="164"/>
      <c r="M228" s="165"/>
      <c r="N228" s="166"/>
      <c r="O228" s="166"/>
      <c r="P228" s="167">
        <f>SUM(P229:P231)</f>
        <v>0</v>
      </c>
      <c r="Q228" s="166"/>
      <c r="R228" s="167">
        <f>SUM(R229:R231)</f>
        <v>1.5110400000000001E-2</v>
      </c>
      <c r="S228" s="166"/>
      <c r="T228" s="168">
        <f>SUM(T229:T231)</f>
        <v>0</v>
      </c>
      <c r="AR228" s="169" t="s">
        <v>86</v>
      </c>
      <c r="AT228" s="170" t="s">
        <v>75</v>
      </c>
      <c r="AU228" s="170" t="s">
        <v>84</v>
      </c>
      <c r="AY228" s="169" t="s">
        <v>225</v>
      </c>
      <c r="BK228" s="171">
        <f>SUM(BK229:BK231)</f>
        <v>0</v>
      </c>
    </row>
    <row r="229" spans="1:65" s="2" customFormat="1" ht="33" customHeight="1">
      <c r="A229" s="35"/>
      <c r="B229" s="36"/>
      <c r="C229" s="174" t="s">
        <v>976</v>
      </c>
      <c r="D229" s="174" t="s">
        <v>227</v>
      </c>
      <c r="E229" s="175" t="s">
        <v>705</v>
      </c>
      <c r="F229" s="176" t="s">
        <v>706</v>
      </c>
      <c r="G229" s="177" t="s">
        <v>230</v>
      </c>
      <c r="H229" s="178">
        <v>47.22</v>
      </c>
      <c r="I229" s="179"/>
      <c r="J229" s="180">
        <f>ROUND(I229*H229,2)</f>
        <v>0</v>
      </c>
      <c r="K229" s="176" t="s">
        <v>231</v>
      </c>
      <c r="L229" s="40"/>
      <c r="M229" s="181" t="s">
        <v>19</v>
      </c>
      <c r="N229" s="182" t="s">
        <v>47</v>
      </c>
      <c r="O229" s="65"/>
      <c r="P229" s="183">
        <f>O229*H229</f>
        <v>0</v>
      </c>
      <c r="Q229" s="183">
        <v>3.2000000000000003E-4</v>
      </c>
      <c r="R229" s="183">
        <f>Q229*H229</f>
        <v>1.5110400000000001E-2</v>
      </c>
      <c r="S229" s="183">
        <v>0</v>
      </c>
      <c r="T229" s="184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5" t="s">
        <v>128</v>
      </c>
      <c r="AT229" s="185" t="s">
        <v>227</v>
      </c>
      <c r="AU229" s="185" t="s">
        <v>86</v>
      </c>
      <c r="AY229" s="18" t="s">
        <v>225</v>
      </c>
      <c r="BE229" s="186">
        <f>IF(N229="základní",J229,0)</f>
        <v>0</v>
      </c>
      <c r="BF229" s="186">
        <f>IF(N229="snížená",J229,0)</f>
        <v>0</v>
      </c>
      <c r="BG229" s="186">
        <f>IF(N229="zákl. přenesená",J229,0)</f>
        <v>0</v>
      </c>
      <c r="BH229" s="186">
        <f>IF(N229="sníž. přenesená",J229,0)</f>
        <v>0</v>
      </c>
      <c r="BI229" s="186">
        <f>IF(N229="nulová",J229,0)</f>
        <v>0</v>
      </c>
      <c r="BJ229" s="18" t="s">
        <v>84</v>
      </c>
      <c r="BK229" s="186">
        <f>ROUND(I229*H229,2)</f>
        <v>0</v>
      </c>
      <c r="BL229" s="18" t="s">
        <v>128</v>
      </c>
      <c r="BM229" s="185" t="s">
        <v>707</v>
      </c>
    </row>
    <row r="230" spans="1:65" s="2" customFormat="1" ht="58.5">
      <c r="A230" s="35"/>
      <c r="B230" s="36"/>
      <c r="C230" s="37"/>
      <c r="D230" s="189" t="s">
        <v>414</v>
      </c>
      <c r="E230" s="37"/>
      <c r="F230" s="220" t="s">
        <v>708</v>
      </c>
      <c r="G230" s="37"/>
      <c r="H230" s="37"/>
      <c r="I230" s="221"/>
      <c r="J230" s="37"/>
      <c r="K230" s="37"/>
      <c r="L230" s="40"/>
      <c r="M230" s="222"/>
      <c r="N230" s="223"/>
      <c r="O230" s="65"/>
      <c r="P230" s="65"/>
      <c r="Q230" s="65"/>
      <c r="R230" s="65"/>
      <c r="S230" s="65"/>
      <c r="T230" s="66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T230" s="18" t="s">
        <v>414</v>
      </c>
      <c r="AU230" s="18" t="s">
        <v>86</v>
      </c>
    </row>
    <row r="231" spans="1:65" s="13" customFormat="1" ht="11.25">
      <c r="B231" s="187"/>
      <c r="C231" s="188"/>
      <c r="D231" s="189" t="s">
        <v>234</v>
      </c>
      <c r="E231" s="190" t="s">
        <v>19</v>
      </c>
      <c r="F231" s="191" t="s">
        <v>1041</v>
      </c>
      <c r="G231" s="188"/>
      <c r="H231" s="192">
        <v>47.22</v>
      </c>
      <c r="I231" s="193"/>
      <c r="J231" s="188"/>
      <c r="K231" s="188"/>
      <c r="L231" s="194"/>
      <c r="M231" s="240"/>
      <c r="N231" s="241"/>
      <c r="O231" s="241"/>
      <c r="P231" s="241"/>
      <c r="Q231" s="241"/>
      <c r="R231" s="241"/>
      <c r="S231" s="241"/>
      <c r="T231" s="242"/>
      <c r="AT231" s="198" t="s">
        <v>234</v>
      </c>
      <c r="AU231" s="198" t="s">
        <v>86</v>
      </c>
      <c r="AV231" s="13" t="s">
        <v>86</v>
      </c>
      <c r="AW231" s="13" t="s">
        <v>37</v>
      </c>
      <c r="AX231" s="13" t="s">
        <v>84</v>
      </c>
      <c r="AY231" s="198" t="s">
        <v>225</v>
      </c>
    </row>
    <row r="232" spans="1:65" s="2" customFormat="1" ht="6.95" customHeight="1">
      <c r="A232" s="35"/>
      <c r="B232" s="48"/>
      <c r="C232" s="49"/>
      <c r="D232" s="49"/>
      <c r="E232" s="49"/>
      <c r="F232" s="49"/>
      <c r="G232" s="49"/>
      <c r="H232" s="49"/>
      <c r="I232" s="49"/>
      <c r="J232" s="49"/>
      <c r="K232" s="49"/>
      <c r="L232" s="40"/>
      <c r="M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</row>
  </sheetData>
  <sheetProtection algorithmName="SHA-512" hashValue="Qb0Uk3q1k0My47aWhavLCNVBpz/OFE+w7r/LJYb8rPR3yN+5/ZIFYJHOIzSBOuf1u8t10JbgR8ljP2ttha6Ocg==" saltValue="pGvRayRn0khJEVqZq7e40z+8gz66LrHFVjxdKjygqzIPLZU+rCiLbmMOeD9qisEdOv1+Xt7w4G3IBmpEEZwlEw==" spinCount="100000" sheet="1" objects="1" scenarios="1" formatColumns="0" formatRows="0" autoFilter="0"/>
  <autoFilter ref="C88:K231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119</v>
      </c>
      <c r="AZ2" s="239" t="s">
        <v>769</v>
      </c>
      <c r="BA2" s="239" t="s">
        <v>770</v>
      </c>
      <c r="BB2" s="239" t="s">
        <v>248</v>
      </c>
      <c r="BC2" s="239" t="s">
        <v>1006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1042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1043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1044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783</v>
      </c>
      <c r="BA6" s="239" t="s">
        <v>784</v>
      </c>
      <c r="BB6" s="239" t="s">
        <v>559</v>
      </c>
      <c r="BC6" s="239" t="s">
        <v>151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786</v>
      </c>
      <c r="BA7" s="239" t="s">
        <v>787</v>
      </c>
      <c r="BB7" s="239" t="s">
        <v>230</v>
      </c>
      <c r="BC7" s="239" t="s">
        <v>1045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790</v>
      </c>
      <c r="BA8" s="239" t="s">
        <v>791</v>
      </c>
      <c r="BB8" s="239" t="s">
        <v>559</v>
      </c>
      <c r="BC8" s="239" t="s">
        <v>1046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1047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793</v>
      </c>
      <c r="BA9" s="239" t="s">
        <v>794</v>
      </c>
      <c r="BB9" s="239" t="s">
        <v>559</v>
      </c>
      <c r="BC9" s="239" t="s">
        <v>365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796</v>
      </c>
      <c r="BA10" s="239" t="s">
        <v>797</v>
      </c>
      <c r="BB10" s="239" t="s">
        <v>230</v>
      </c>
      <c r="BC10" s="239" t="s">
        <v>365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1048</v>
      </c>
      <c r="BA11" s="239" t="s">
        <v>1049</v>
      </c>
      <c r="BB11" s="239" t="s">
        <v>559</v>
      </c>
      <c r="BC11" s="239" t="s">
        <v>630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654</v>
      </c>
      <c r="BA12" s="239" t="s">
        <v>655</v>
      </c>
      <c r="BB12" s="239" t="s">
        <v>230</v>
      </c>
      <c r="BC12" s="239" t="s">
        <v>1050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ROUND((SUM(BE91:BE240)),  2)</f>
        <v>0</v>
      </c>
      <c r="G33" s="35"/>
      <c r="H33" s="35"/>
      <c r="I33" s="119">
        <v>0.21</v>
      </c>
      <c r="J33" s="118">
        <f>ROUND(((SUM(BE91:BE240))*I33),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ROUND((SUM(BF91:BF240)),  2)</f>
        <v>0</v>
      </c>
      <c r="G34" s="35"/>
      <c r="H34" s="35"/>
      <c r="I34" s="119">
        <v>0.15</v>
      </c>
      <c r="J34" s="118">
        <f>ROUND(((SUM(BF91:BF240))*I34),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ROUND((SUM(BG91:BG240)),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ROUND((SUM(BH91:BH240)),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ROUND((SUM(BI91:BI240)),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12 - M1-3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J133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J151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J168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J209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J216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J218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J219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J231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J235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J236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12 - M1-3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P92+P218+P235</f>
        <v>0</v>
      </c>
      <c r="Q91" s="73"/>
      <c r="R91" s="155">
        <f>R92+R218+R235</f>
        <v>70.483701919999987</v>
      </c>
      <c r="S91" s="73"/>
      <c r="T91" s="156">
        <f>T92+T218+T235</f>
        <v>30.051400000000001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BK92+BK218+BK235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P93+P133+P151+P168+P209+P216</f>
        <v>0</v>
      </c>
      <c r="Q92" s="166"/>
      <c r="R92" s="167">
        <f>R93+R133+R151+R168+R209+R216</f>
        <v>70.061745119999983</v>
      </c>
      <c r="S92" s="166"/>
      <c r="T92" s="168">
        <f>T93+T133+T151+T168+T209+T216</f>
        <v>29.756399999999999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BK93+BK133+BK151+BK168+BK209+BK216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SUM(P94:P132)</f>
        <v>0</v>
      </c>
      <c r="Q93" s="166"/>
      <c r="R93" s="167">
        <f>SUM(R94:R132)</f>
        <v>2.1280000000000001E-3</v>
      </c>
      <c r="S93" s="166"/>
      <c r="T93" s="168">
        <f>SUM(T94:T132)</f>
        <v>11.718399999999999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SUM(BK94:BK132)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801</v>
      </c>
      <c r="F94" s="176" t="s">
        <v>802</v>
      </c>
      <c r="G94" s="177" t="s">
        <v>230</v>
      </c>
      <c r="H94" s="178">
        <v>8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0.44</v>
      </c>
      <c r="T94" s="184">
        <f>S94*H94</f>
        <v>3.52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803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8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805</v>
      </c>
      <c r="F96" s="176" t="s">
        <v>806</v>
      </c>
      <c r="G96" s="177" t="s">
        <v>230</v>
      </c>
      <c r="H96" s="178">
        <v>8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0.32500000000000001</v>
      </c>
      <c r="T96" s="184">
        <f>S96*H96</f>
        <v>2.6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807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8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273</v>
      </c>
      <c r="D98" s="174" t="s">
        <v>227</v>
      </c>
      <c r="E98" s="175" t="s">
        <v>228</v>
      </c>
      <c r="F98" s="176" t="s">
        <v>229</v>
      </c>
      <c r="G98" s="177" t="s">
        <v>230</v>
      </c>
      <c r="H98" s="178">
        <v>8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9.8000000000000004E-2</v>
      </c>
      <c r="T98" s="184">
        <f>S98*H98</f>
        <v>0.78400000000000003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808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8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809</v>
      </c>
      <c r="F100" s="176" t="s">
        <v>810</v>
      </c>
      <c r="G100" s="177" t="s">
        <v>230</v>
      </c>
      <c r="H100" s="178">
        <v>8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0.22</v>
      </c>
      <c r="T100" s="184">
        <f>S100*H100</f>
        <v>1.76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811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8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812</v>
      </c>
      <c r="F102" s="176" t="s">
        <v>813</v>
      </c>
      <c r="G102" s="177" t="s">
        <v>230</v>
      </c>
      <c r="H102" s="178">
        <v>33.200000000000003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4.0000000000000003E-5</v>
      </c>
      <c r="R102" s="183">
        <f>Q102*H102</f>
        <v>1.3280000000000002E-3</v>
      </c>
      <c r="S102" s="183">
        <v>9.1999999999999998E-2</v>
      </c>
      <c r="T102" s="184">
        <f>S102*H102</f>
        <v>3.0544000000000002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814</v>
      </c>
    </row>
    <row r="103" spans="1:65" s="15" customFormat="1" ht="11.25">
      <c r="B103" s="224"/>
      <c r="C103" s="225"/>
      <c r="D103" s="189" t="s">
        <v>234</v>
      </c>
      <c r="E103" s="226" t="s">
        <v>19</v>
      </c>
      <c r="F103" s="227" t="s">
        <v>815</v>
      </c>
      <c r="G103" s="225"/>
      <c r="H103" s="226" t="s">
        <v>19</v>
      </c>
      <c r="I103" s="228"/>
      <c r="J103" s="225"/>
      <c r="K103" s="225"/>
      <c r="L103" s="229"/>
      <c r="M103" s="230"/>
      <c r="N103" s="231"/>
      <c r="O103" s="231"/>
      <c r="P103" s="231"/>
      <c r="Q103" s="231"/>
      <c r="R103" s="231"/>
      <c r="S103" s="231"/>
      <c r="T103" s="232"/>
      <c r="AT103" s="233" t="s">
        <v>234</v>
      </c>
      <c r="AU103" s="233" t="s">
        <v>86</v>
      </c>
      <c r="AV103" s="15" t="s">
        <v>84</v>
      </c>
      <c r="AW103" s="15" t="s">
        <v>37</v>
      </c>
      <c r="AX103" s="15" t="s">
        <v>76</v>
      </c>
      <c r="AY103" s="233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786</v>
      </c>
      <c r="F104" s="191" t="s">
        <v>1051</v>
      </c>
      <c r="G104" s="188"/>
      <c r="H104" s="192">
        <v>33.200000000000003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790</v>
      </c>
      <c r="F105" s="191" t="s">
        <v>1052</v>
      </c>
      <c r="G105" s="188"/>
      <c r="H105" s="192">
        <v>16.2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796</v>
      </c>
      <c r="F106" s="191" t="s">
        <v>818</v>
      </c>
      <c r="G106" s="188"/>
      <c r="H106" s="192">
        <v>8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793</v>
      </c>
      <c r="F107" s="191" t="s">
        <v>1053</v>
      </c>
      <c r="G107" s="188"/>
      <c r="H107" s="192">
        <v>8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820</v>
      </c>
      <c r="G108" s="188"/>
      <c r="H108" s="192">
        <v>33.200000000000003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354</v>
      </c>
      <c r="D109" s="174" t="s">
        <v>227</v>
      </c>
      <c r="E109" s="175" t="s">
        <v>821</v>
      </c>
      <c r="F109" s="176" t="s">
        <v>822</v>
      </c>
      <c r="G109" s="177" t="s">
        <v>230</v>
      </c>
      <c r="H109" s="178">
        <v>40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</v>
      </c>
      <c r="T109" s="184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823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1017</v>
      </c>
      <c r="G110" s="188"/>
      <c r="H110" s="192">
        <v>40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44.25" customHeight="1">
      <c r="A111" s="35"/>
      <c r="B111" s="36"/>
      <c r="C111" s="174" t="s">
        <v>358</v>
      </c>
      <c r="D111" s="174" t="s">
        <v>227</v>
      </c>
      <c r="E111" s="175" t="s">
        <v>246</v>
      </c>
      <c r="F111" s="176" t="s">
        <v>247</v>
      </c>
      <c r="G111" s="177" t="s">
        <v>248</v>
      </c>
      <c r="H111" s="178">
        <v>36.54</v>
      </c>
      <c r="I111" s="179"/>
      <c r="J111" s="180">
        <f>ROUND(I111*H111,2)</f>
        <v>0</v>
      </c>
      <c r="K111" s="176" t="s">
        <v>231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232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232</v>
      </c>
      <c r="BM111" s="185" t="s">
        <v>825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1054</v>
      </c>
      <c r="G112" s="188"/>
      <c r="H112" s="192">
        <v>36.54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76</v>
      </c>
      <c r="AY112" s="198" t="s">
        <v>225</v>
      </c>
    </row>
    <row r="113" spans="1:65" s="14" customFormat="1" ht="11.25">
      <c r="B113" s="199"/>
      <c r="C113" s="200"/>
      <c r="D113" s="189" t="s">
        <v>234</v>
      </c>
      <c r="E113" s="201" t="s">
        <v>778</v>
      </c>
      <c r="F113" s="202" t="s">
        <v>245</v>
      </c>
      <c r="G113" s="200"/>
      <c r="H113" s="203">
        <v>36.54</v>
      </c>
      <c r="I113" s="204"/>
      <c r="J113" s="200"/>
      <c r="K113" s="200"/>
      <c r="L113" s="205"/>
      <c r="M113" s="206"/>
      <c r="N113" s="207"/>
      <c r="O113" s="207"/>
      <c r="P113" s="207"/>
      <c r="Q113" s="207"/>
      <c r="R113" s="207"/>
      <c r="S113" s="207"/>
      <c r="T113" s="208"/>
      <c r="AT113" s="209" t="s">
        <v>234</v>
      </c>
      <c r="AU113" s="209" t="s">
        <v>86</v>
      </c>
      <c r="AV113" s="14" t="s">
        <v>232</v>
      </c>
      <c r="AW113" s="14" t="s">
        <v>37</v>
      </c>
      <c r="AX113" s="14" t="s">
        <v>84</v>
      </c>
      <c r="AY113" s="209" t="s">
        <v>225</v>
      </c>
    </row>
    <row r="114" spans="1:65" s="2" customFormat="1" ht="60">
      <c r="A114" s="35"/>
      <c r="B114" s="36"/>
      <c r="C114" s="174" t="s">
        <v>365</v>
      </c>
      <c r="D114" s="174" t="s">
        <v>227</v>
      </c>
      <c r="E114" s="175" t="s">
        <v>832</v>
      </c>
      <c r="F114" s="176" t="s">
        <v>833</v>
      </c>
      <c r="G114" s="177" t="s">
        <v>248</v>
      </c>
      <c r="H114" s="178">
        <v>16.405000000000001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232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232</v>
      </c>
      <c r="BM114" s="185" t="s">
        <v>834</v>
      </c>
    </row>
    <row r="115" spans="1:65" s="13" customFormat="1" ht="11.25">
      <c r="B115" s="187"/>
      <c r="C115" s="188"/>
      <c r="D115" s="189" t="s">
        <v>234</v>
      </c>
      <c r="E115" s="190" t="s">
        <v>19</v>
      </c>
      <c r="F115" s="191" t="s">
        <v>835</v>
      </c>
      <c r="G115" s="188"/>
      <c r="H115" s="192">
        <v>16.405000000000001</v>
      </c>
      <c r="I115" s="193"/>
      <c r="J115" s="188"/>
      <c r="K115" s="188"/>
      <c r="L115" s="194"/>
      <c r="M115" s="195"/>
      <c r="N115" s="196"/>
      <c r="O115" s="196"/>
      <c r="P115" s="196"/>
      <c r="Q115" s="196"/>
      <c r="R115" s="196"/>
      <c r="S115" s="196"/>
      <c r="T115" s="197"/>
      <c r="AT115" s="198" t="s">
        <v>234</v>
      </c>
      <c r="AU115" s="198" t="s">
        <v>86</v>
      </c>
      <c r="AV115" s="13" t="s">
        <v>86</v>
      </c>
      <c r="AW115" s="13" t="s">
        <v>37</v>
      </c>
      <c r="AX115" s="13" t="s">
        <v>84</v>
      </c>
      <c r="AY115" s="198" t="s">
        <v>225</v>
      </c>
    </row>
    <row r="116" spans="1:65" s="2" customFormat="1" ht="66.75" customHeight="1">
      <c r="A116" s="35"/>
      <c r="B116" s="36"/>
      <c r="C116" s="174" t="s">
        <v>369</v>
      </c>
      <c r="D116" s="174" t="s">
        <v>227</v>
      </c>
      <c r="E116" s="175" t="s">
        <v>836</v>
      </c>
      <c r="F116" s="176" t="s">
        <v>837</v>
      </c>
      <c r="G116" s="177" t="s">
        <v>248</v>
      </c>
      <c r="H116" s="178">
        <v>164.05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0</v>
      </c>
      <c r="R116" s="183">
        <f>Q116*H116</f>
        <v>0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232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232</v>
      </c>
      <c r="BM116" s="185" t="s">
        <v>838</v>
      </c>
    </row>
    <row r="117" spans="1:65" s="13" customFormat="1" ht="11.25">
      <c r="B117" s="187"/>
      <c r="C117" s="188"/>
      <c r="D117" s="189" t="s">
        <v>234</v>
      </c>
      <c r="E117" s="190" t="s">
        <v>19</v>
      </c>
      <c r="F117" s="191" t="s">
        <v>835</v>
      </c>
      <c r="G117" s="188"/>
      <c r="H117" s="192">
        <v>16.405000000000001</v>
      </c>
      <c r="I117" s="193"/>
      <c r="J117" s="188"/>
      <c r="K117" s="188"/>
      <c r="L117" s="194"/>
      <c r="M117" s="195"/>
      <c r="N117" s="196"/>
      <c r="O117" s="196"/>
      <c r="P117" s="196"/>
      <c r="Q117" s="196"/>
      <c r="R117" s="196"/>
      <c r="S117" s="196"/>
      <c r="T117" s="197"/>
      <c r="AT117" s="198" t="s">
        <v>234</v>
      </c>
      <c r="AU117" s="198" t="s">
        <v>86</v>
      </c>
      <c r="AV117" s="13" t="s">
        <v>86</v>
      </c>
      <c r="AW117" s="13" t="s">
        <v>37</v>
      </c>
      <c r="AX117" s="13" t="s">
        <v>84</v>
      </c>
      <c r="AY117" s="198" t="s">
        <v>225</v>
      </c>
    </row>
    <row r="118" spans="1:65" s="13" customFormat="1" ht="11.25">
      <c r="B118" s="187"/>
      <c r="C118" s="188"/>
      <c r="D118" s="189" t="s">
        <v>234</v>
      </c>
      <c r="E118" s="188"/>
      <c r="F118" s="191" t="s">
        <v>1055</v>
      </c>
      <c r="G118" s="188"/>
      <c r="H118" s="192">
        <v>164.05</v>
      </c>
      <c r="I118" s="193"/>
      <c r="J118" s="188"/>
      <c r="K118" s="188"/>
      <c r="L118" s="194"/>
      <c r="M118" s="195"/>
      <c r="N118" s="196"/>
      <c r="O118" s="196"/>
      <c r="P118" s="196"/>
      <c r="Q118" s="196"/>
      <c r="R118" s="196"/>
      <c r="S118" s="196"/>
      <c r="T118" s="197"/>
      <c r="AT118" s="198" t="s">
        <v>234</v>
      </c>
      <c r="AU118" s="198" t="s">
        <v>86</v>
      </c>
      <c r="AV118" s="13" t="s">
        <v>86</v>
      </c>
      <c r="AW118" s="13" t="s">
        <v>4</v>
      </c>
      <c r="AX118" s="13" t="s">
        <v>84</v>
      </c>
      <c r="AY118" s="198" t="s">
        <v>225</v>
      </c>
    </row>
    <row r="119" spans="1:65" s="2" customFormat="1" ht="44.25" customHeight="1">
      <c r="A119" s="35"/>
      <c r="B119" s="36"/>
      <c r="C119" s="174" t="s">
        <v>111</v>
      </c>
      <c r="D119" s="174" t="s">
        <v>227</v>
      </c>
      <c r="E119" s="175" t="s">
        <v>840</v>
      </c>
      <c r="F119" s="176" t="s">
        <v>841</v>
      </c>
      <c r="G119" s="177" t="s">
        <v>361</v>
      </c>
      <c r="H119" s="178">
        <v>29.529</v>
      </c>
      <c r="I119" s="179"/>
      <c r="J119" s="180">
        <f>ROUND(I119*H119,2)</f>
        <v>0</v>
      </c>
      <c r="K119" s="176" t="s">
        <v>231</v>
      </c>
      <c r="L119" s="40"/>
      <c r="M119" s="181" t="s">
        <v>19</v>
      </c>
      <c r="N119" s="182" t="s">
        <v>47</v>
      </c>
      <c r="O119" s="65"/>
      <c r="P119" s="183">
        <f>O119*H119</f>
        <v>0</v>
      </c>
      <c r="Q119" s="183">
        <v>0</v>
      </c>
      <c r="R119" s="183">
        <f>Q119*H119</f>
        <v>0</v>
      </c>
      <c r="S119" s="183">
        <v>0</v>
      </c>
      <c r="T119" s="184">
        <f>S119*H119</f>
        <v>0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85" t="s">
        <v>232</v>
      </c>
      <c r="AT119" s="185" t="s">
        <v>227</v>
      </c>
      <c r="AU119" s="185" t="s">
        <v>86</v>
      </c>
      <c r="AY119" s="18" t="s">
        <v>225</v>
      </c>
      <c r="BE119" s="186">
        <f>IF(N119="základní",J119,0)</f>
        <v>0</v>
      </c>
      <c r="BF119" s="186">
        <f>IF(N119="snížená",J119,0)</f>
        <v>0</v>
      </c>
      <c r="BG119" s="186">
        <f>IF(N119="zákl. přenesená",J119,0)</f>
        <v>0</v>
      </c>
      <c r="BH119" s="186">
        <f>IF(N119="sníž. přenesená",J119,0)</f>
        <v>0</v>
      </c>
      <c r="BI119" s="186">
        <f>IF(N119="nulová",J119,0)</f>
        <v>0</v>
      </c>
      <c r="BJ119" s="18" t="s">
        <v>84</v>
      </c>
      <c r="BK119" s="186">
        <f>ROUND(I119*H119,2)</f>
        <v>0</v>
      </c>
      <c r="BL119" s="18" t="s">
        <v>232</v>
      </c>
      <c r="BM119" s="185" t="s">
        <v>842</v>
      </c>
    </row>
    <row r="120" spans="1:65" s="13" customFormat="1" ht="11.25">
      <c r="B120" s="187"/>
      <c r="C120" s="188"/>
      <c r="D120" s="189" t="s">
        <v>234</v>
      </c>
      <c r="E120" s="188"/>
      <c r="F120" s="191" t="s">
        <v>1056</v>
      </c>
      <c r="G120" s="188"/>
      <c r="H120" s="192">
        <v>29.529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4</v>
      </c>
      <c r="AX120" s="13" t="s">
        <v>84</v>
      </c>
      <c r="AY120" s="198" t="s">
        <v>225</v>
      </c>
    </row>
    <row r="121" spans="1:65" s="2" customFormat="1" ht="36">
      <c r="A121" s="35"/>
      <c r="B121" s="36"/>
      <c r="C121" s="174" t="s">
        <v>114</v>
      </c>
      <c r="D121" s="174" t="s">
        <v>227</v>
      </c>
      <c r="E121" s="175" t="s">
        <v>844</v>
      </c>
      <c r="F121" s="176" t="s">
        <v>845</v>
      </c>
      <c r="G121" s="177" t="s">
        <v>248</v>
      </c>
      <c r="H121" s="178">
        <v>16.405000000000001</v>
      </c>
      <c r="I121" s="179"/>
      <c r="J121" s="180">
        <f>ROUND(I121*H121,2)</f>
        <v>0</v>
      </c>
      <c r="K121" s="176" t="s">
        <v>231</v>
      </c>
      <c r="L121" s="40"/>
      <c r="M121" s="181" t="s">
        <v>19</v>
      </c>
      <c r="N121" s="182" t="s">
        <v>47</v>
      </c>
      <c r="O121" s="65"/>
      <c r="P121" s="183">
        <f>O121*H121</f>
        <v>0</v>
      </c>
      <c r="Q121" s="183">
        <v>0</v>
      </c>
      <c r="R121" s="183">
        <f>Q121*H121</f>
        <v>0</v>
      </c>
      <c r="S121" s="183">
        <v>0</v>
      </c>
      <c r="T121" s="184">
        <f>S121*H121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R121" s="185" t="s">
        <v>232</v>
      </c>
      <c r="AT121" s="185" t="s">
        <v>227</v>
      </c>
      <c r="AU121" s="185" t="s">
        <v>86</v>
      </c>
      <c r="AY121" s="18" t="s">
        <v>225</v>
      </c>
      <c r="BE121" s="186">
        <f>IF(N121="základní",J121,0)</f>
        <v>0</v>
      </c>
      <c r="BF121" s="186">
        <f>IF(N121="snížená",J121,0)</f>
        <v>0</v>
      </c>
      <c r="BG121" s="186">
        <f>IF(N121="zákl. přenesená",J121,0)</f>
        <v>0</v>
      </c>
      <c r="BH121" s="186">
        <f>IF(N121="sníž. přenesená",J121,0)</f>
        <v>0</v>
      </c>
      <c r="BI121" s="186">
        <f>IF(N121="nulová",J121,0)</f>
        <v>0</v>
      </c>
      <c r="BJ121" s="18" t="s">
        <v>84</v>
      </c>
      <c r="BK121" s="186">
        <f>ROUND(I121*H121,2)</f>
        <v>0</v>
      </c>
      <c r="BL121" s="18" t="s">
        <v>232</v>
      </c>
      <c r="BM121" s="185" t="s">
        <v>846</v>
      </c>
    </row>
    <row r="122" spans="1:65" s="13" customFormat="1" ht="11.25">
      <c r="B122" s="187"/>
      <c r="C122" s="188"/>
      <c r="D122" s="189" t="s">
        <v>234</v>
      </c>
      <c r="E122" s="190" t="s">
        <v>19</v>
      </c>
      <c r="F122" s="191" t="s">
        <v>835</v>
      </c>
      <c r="G122" s="188"/>
      <c r="H122" s="192">
        <v>16.405000000000001</v>
      </c>
      <c r="I122" s="193"/>
      <c r="J122" s="188"/>
      <c r="K122" s="188"/>
      <c r="L122" s="194"/>
      <c r="M122" s="195"/>
      <c r="N122" s="196"/>
      <c r="O122" s="196"/>
      <c r="P122" s="196"/>
      <c r="Q122" s="196"/>
      <c r="R122" s="196"/>
      <c r="S122" s="196"/>
      <c r="T122" s="197"/>
      <c r="AT122" s="198" t="s">
        <v>234</v>
      </c>
      <c r="AU122" s="198" t="s">
        <v>86</v>
      </c>
      <c r="AV122" s="13" t="s">
        <v>86</v>
      </c>
      <c r="AW122" s="13" t="s">
        <v>37</v>
      </c>
      <c r="AX122" s="13" t="s">
        <v>84</v>
      </c>
      <c r="AY122" s="198" t="s">
        <v>225</v>
      </c>
    </row>
    <row r="123" spans="1:65" s="2" customFormat="1" ht="44.25" customHeight="1">
      <c r="A123" s="35"/>
      <c r="B123" s="36"/>
      <c r="C123" s="174" t="s">
        <v>117</v>
      </c>
      <c r="D123" s="174" t="s">
        <v>227</v>
      </c>
      <c r="E123" s="175" t="s">
        <v>274</v>
      </c>
      <c r="F123" s="176" t="s">
        <v>275</v>
      </c>
      <c r="G123" s="177" t="s">
        <v>248</v>
      </c>
      <c r="H123" s="178">
        <v>20.135000000000002</v>
      </c>
      <c r="I123" s="179"/>
      <c r="J123" s="180">
        <f>ROUND(I123*H123,2)</f>
        <v>0</v>
      </c>
      <c r="K123" s="176" t="s">
        <v>231</v>
      </c>
      <c r="L123" s="40"/>
      <c r="M123" s="181" t="s">
        <v>19</v>
      </c>
      <c r="N123" s="182" t="s">
        <v>47</v>
      </c>
      <c r="O123" s="65"/>
      <c r="P123" s="183">
        <f>O123*H123</f>
        <v>0</v>
      </c>
      <c r="Q123" s="183">
        <v>0</v>
      </c>
      <c r="R123" s="183">
        <f>Q123*H123</f>
        <v>0</v>
      </c>
      <c r="S123" s="183">
        <v>0</v>
      </c>
      <c r="T123" s="184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5" t="s">
        <v>232</v>
      </c>
      <c r="AT123" s="185" t="s">
        <v>227</v>
      </c>
      <c r="AU123" s="185" t="s">
        <v>86</v>
      </c>
      <c r="AY123" s="18" t="s">
        <v>225</v>
      </c>
      <c r="BE123" s="186">
        <f>IF(N123="základní",J123,0)</f>
        <v>0</v>
      </c>
      <c r="BF123" s="186">
        <f>IF(N123="snížená",J123,0)</f>
        <v>0</v>
      </c>
      <c r="BG123" s="186">
        <f>IF(N123="zákl. přenesená",J123,0)</f>
        <v>0</v>
      </c>
      <c r="BH123" s="186">
        <f>IF(N123="sníž. přenesená",J123,0)</f>
        <v>0</v>
      </c>
      <c r="BI123" s="186">
        <f>IF(N123="nulová",J123,0)</f>
        <v>0</v>
      </c>
      <c r="BJ123" s="18" t="s">
        <v>84</v>
      </c>
      <c r="BK123" s="186">
        <f>ROUND(I123*H123,2)</f>
        <v>0</v>
      </c>
      <c r="BL123" s="18" t="s">
        <v>232</v>
      </c>
      <c r="BM123" s="185" t="s">
        <v>847</v>
      </c>
    </row>
    <row r="124" spans="1:65" s="13" customFormat="1" ht="11.25">
      <c r="B124" s="187"/>
      <c r="C124" s="188"/>
      <c r="D124" s="189" t="s">
        <v>234</v>
      </c>
      <c r="E124" s="190" t="s">
        <v>19</v>
      </c>
      <c r="F124" s="191" t="s">
        <v>848</v>
      </c>
      <c r="G124" s="188"/>
      <c r="H124" s="192">
        <v>36.54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76</v>
      </c>
      <c r="AY124" s="198" t="s">
        <v>225</v>
      </c>
    </row>
    <row r="125" spans="1:65" s="13" customFormat="1" ht="11.25">
      <c r="B125" s="187"/>
      <c r="C125" s="188"/>
      <c r="D125" s="189" t="s">
        <v>234</v>
      </c>
      <c r="E125" s="190" t="s">
        <v>19</v>
      </c>
      <c r="F125" s="191" t="s">
        <v>849</v>
      </c>
      <c r="G125" s="188"/>
      <c r="H125" s="192">
        <v>-16.405000000000001</v>
      </c>
      <c r="I125" s="193"/>
      <c r="J125" s="188"/>
      <c r="K125" s="188"/>
      <c r="L125" s="194"/>
      <c r="M125" s="195"/>
      <c r="N125" s="196"/>
      <c r="O125" s="196"/>
      <c r="P125" s="196"/>
      <c r="Q125" s="196"/>
      <c r="R125" s="196"/>
      <c r="S125" s="196"/>
      <c r="T125" s="197"/>
      <c r="AT125" s="198" t="s">
        <v>234</v>
      </c>
      <c r="AU125" s="198" t="s">
        <v>86</v>
      </c>
      <c r="AV125" s="13" t="s">
        <v>86</v>
      </c>
      <c r="AW125" s="13" t="s">
        <v>37</v>
      </c>
      <c r="AX125" s="13" t="s">
        <v>76</v>
      </c>
      <c r="AY125" s="198" t="s">
        <v>225</v>
      </c>
    </row>
    <row r="126" spans="1:65" s="14" customFormat="1" ht="11.25">
      <c r="B126" s="199"/>
      <c r="C126" s="200"/>
      <c r="D126" s="189" t="s">
        <v>234</v>
      </c>
      <c r="E126" s="201" t="s">
        <v>775</v>
      </c>
      <c r="F126" s="202" t="s">
        <v>245</v>
      </c>
      <c r="G126" s="200"/>
      <c r="H126" s="203">
        <v>20.135000000000002</v>
      </c>
      <c r="I126" s="204"/>
      <c r="J126" s="200"/>
      <c r="K126" s="200"/>
      <c r="L126" s="205"/>
      <c r="M126" s="206"/>
      <c r="N126" s="207"/>
      <c r="O126" s="207"/>
      <c r="P126" s="207"/>
      <c r="Q126" s="207"/>
      <c r="R126" s="207"/>
      <c r="S126" s="207"/>
      <c r="T126" s="208"/>
      <c r="AT126" s="209" t="s">
        <v>234</v>
      </c>
      <c r="AU126" s="209" t="s">
        <v>86</v>
      </c>
      <c r="AV126" s="14" t="s">
        <v>232</v>
      </c>
      <c r="AW126" s="14" t="s">
        <v>37</v>
      </c>
      <c r="AX126" s="14" t="s">
        <v>84</v>
      </c>
      <c r="AY126" s="209" t="s">
        <v>225</v>
      </c>
    </row>
    <row r="127" spans="1:65" s="2" customFormat="1" ht="36">
      <c r="A127" s="35"/>
      <c r="B127" s="36"/>
      <c r="C127" s="174" t="s">
        <v>120</v>
      </c>
      <c r="D127" s="174" t="s">
        <v>227</v>
      </c>
      <c r="E127" s="175" t="s">
        <v>850</v>
      </c>
      <c r="F127" s="176" t="s">
        <v>851</v>
      </c>
      <c r="G127" s="177" t="s">
        <v>230</v>
      </c>
      <c r="H127" s="178">
        <v>40</v>
      </c>
      <c r="I127" s="179"/>
      <c r="J127" s="180">
        <f>ROUND(I127*H127,2)</f>
        <v>0</v>
      </c>
      <c r="K127" s="176" t="s">
        <v>231</v>
      </c>
      <c r="L127" s="40"/>
      <c r="M127" s="181" t="s">
        <v>19</v>
      </c>
      <c r="N127" s="182" t="s">
        <v>47</v>
      </c>
      <c r="O127" s="65"/>
      <c r="P127" s="183">
        <f>O127*H127</f>
        <v>0</v>
      </c>
      <c r="Q127" s="183">
        <v>0</v>
      </c>
      <c r="R127" s="183">
        <f>Q127*H127</f>
        <v>0</v>
      </c>
      <c r="S127" s="183">
        <v>0</v>
      </c>
      <c r="T127" s="184">
        <f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5" t="s">
        <v>232</v>
      </c>
      <c r="AT127" s="185" t="s">
        <v>227</v>
      </c>
      <c r="AU127" s="185" t="s">
        <v>86</v>
      </c>
      <c r="AY127" s="18" t="s">
        <v>225</v>
      </c>
      <c r="BE127" s="186">
        <f>IF(N127="základní",J127,0)</f>
        <v>0</v>
      </c>
      <c r="BF127" s="186">
        <f>IF(N127="snížená",J127,0)</f>
        <v>0</v>
      </c>
      <c r="BG127" s="186">
        <f>IF(N127="zákl. přenesená",J127,0)</f>
        <v>0</v>
      </c>
      <c r="BH127" s="186">
        <f>IF(N127="sníž. přenesená",J127,0)</f>
        <v>0</v>
      </c>
      <c r="BI127" s="186">
        <f>IF(N127="nulová",J127,0)</f>
        <v>0</v>
      </c>
      <c r="BJ127" s="18" t="s">
        <v>84</v>
      </c>
      <c r="BK127" s="186">
        <f>ROUND(I127*H127,2)</f>
        <v>0</v>
      </c>
      <c r="BL127" s="18" t="s">
        <v>232</v>
      </c>
      <c r="BM127" s="185" t="s">
        <v>852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1017</v>
      </c>
      <c r="G128" s="188"/>
      <c r="H128" s="192">
        <v>40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84</v>
      </c>
      <c r="AY128" s="198" t="s">
        <v>225</v>
      </c>
    </row>
    <row r="129" spans="1:65" s="2" customFormat="1" ht="36">
      <c r="A129" s="35"/>
      <c r="B129" s="36"/>
      <c r="C129" s="174" t="s">
        <v>123</v>
      </c>
      <c r="D129" s="174" t="s">
        <v>227</v>
      </c>
      <c r="E129" s="175" t="s">
        <v>853</v>
      </c>
      <c r="F129" s="176" t="s">
        <v>854</v>
      </c>
      <c r="G129" s="177" t="s">
        <v>230</v>
      </c>
      <c r="H129" s="178">
        <v>40</v>
      </c>
      <c r="I129" s="179"/>
      <c r="J129" s="180">
        <f>ROUND(I129*H129,2)</f>
        <v>0</v>
      </c>
      <c r="K129" s="176" t="s">
        <v>231</v>
      </c>
      <c r="L129" s="40"/>
      <c r="M129" s="181" t="s">
        <v>19</v>
      </c>
      <c r="N129" s="182" t="s">
        <v>47</v>
      </c>
      <c r="O129" s="65"/>
      <c r="P129" s="183">
        <f>O129*H129</f>
        <v>0</v>
      </c>
      <c r="Q129" s="183">
        <v>0</v>
      </c>
      <c r="R129" s="183">
        <f>Q129*H129</f>
        <v>0</v>
      </c>
      <c r="S129" s="183">
        <v>0</v>
      </c>
      <c r="T129" s="184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5" t="s">
        <v>232</v>
      </c>
      <c r="AT129" s="185" t="s">
        <v>227</v>
      </c>
      <c r="AU129" s="185" t="s">
        <v>86</v>
      </c>
      <c r="AY129" s="18" t="s">
        <v>225</v>
      </c>
      <c r="BE129" s="186">
        <f>IF(N129="základní",J129,0)</f>
        <v>0</v>
      </c>
      <c r="BF129" s="186">
        <f>IF(N129="snížená",J129,0)</f>
        <v>0</v>
      </c>
      <c r="BG129" s="186">
        <f>IF(N129="zákl. přenesená",J129,0)</f>
        <v>0</v>
      </c>
      <c r="BH129" s="186">
        <f>IF(N129="sníž. přenesená",J129,0)</f>
        <v>0</v>
      </c>
      <c r="BI129" s="186">
        <f>IF(N129="nulová",J129,0)</f>
        <v>0</v>
      </c>
      <c r="BJ129" s="18" t="s">
        <v>84</v>
      </c>
      <c r="BK129" s="186">
        <f>ROUND(I129*H129,2)</f>
        <v>0</v>
      </c>
      <c r="BL129" s="18" t="s">
        <v>232</v>
      </c>
      <c r="BM129" s="185" t="s">
        <v>855</v>
      </c>
    </row>
    <row r="130" spans="1:65" s="13" customFormat="1" ht="11.25">
      <c r="B130" s="187"/>
      <c r="C130" s="188"/>
      <c r="D130" s="189" t="s">
        <v>234</v>
      </c>
      <c r="E130" s="190" t="s">
        <v>19</v>
      </c>
      <c r="F130" s="191" t="s">
        <v>1017</v>
      </c>
      <c r="G130" s="188"/>
      <c r="H130" s="192">
        <v>40</v>
      </c>
      <c r="I130" s="193"/>
      <c r="J130" s="188"/>
      <c r="K130" s="188"/>
      <c r="L130" s="194"/>
      <c r="M130" s="195"/>
      <c r="N130" s="196"/>
      <c r="O130" s="196"/>
      <c r="P130" s="196"/>
      <c r="Q130" s="196"/>
      <c r="R130" s="196"/>
      <c r="S130" s="196"/>
      <c r="T130" s="197"/>
      <c r="AT130" s="198" t="s">
        <v>234</v>
      </c>
      <c r="AU130" s="198" t="s">
        <v>86</v>
      </c>
      <c r="AV130" s="13" t="s">
        <v>86</v>
      </c>
      <c r="AW130" s="13" t="s">
        <v>37</v>
      </c>
      <c r="AX130" s="13" t="s">
        <v>84</v>
      </c>
      <c r="AY130" s="198" t="s">
        <v>225</v>
      </c>
    </row>
    <row r="131" spans="1:65" s="2" customFormat="1" ht="16.5" customHeight="1">
      <c r="A131" s="35"/>
      <c r="B131" s="36"/>
      <c r="C131" s="210" t="s">
        <v>8</v>
      </c>
      <c r="D131" s="210" t="s">
        <v>410</v>
      </c>
      <c r="E131" s="211" t="s">
        <v>856</v>
      </c>
      <c r="F131" s="212" t="s">
        <v>857</v>
      </c>
      <c r="G131" s="213" t="s">
        <v>683</v>
      </c>
      <c r="H131" s="214">
        <v>0.8</v>
      </c>
      <c r="I131" s="215"/>
      <c r="J131" s="216">
        <f>ROUND(I131*H131,2)</f>
        <v>0</v>
      </c>
      <c r="K131" s="212" t="s">
        <v>231</v>
      </c>
      <c r="L131" s="217"/>
      <c r="M131" s="218" t="s">
        <v>19</v>
      </c>
      <c r="N131" s="219" t="s">
        <v>47</v>
      </c>
      <c r="O131" s="65"/>
      <c r="P131" s="183">
        <f>O131*H131</f>
        <v>0</v>
      </c>
      <c r="Q131" s="183">
        <v>1E-3</v>
      </c>
      <c r="R131" s="183">
        <f>Q131*H131</f>
        <v>8.0000000000000004E-4</v>
      </c>
      <c r="S131" s="183">
        <v>0</v>
      </c>
      <c r="T131" s="184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5" t="s">
        <v>365</v>
      </c>
      <c r="AT131" s="185" t="s">
        <v>410</v>
      </c>
      <c r="AU131" s="185" t="s">
        <v>86</v>
      </c>
      <c r="AY131" s="18" t="s">
        <v>225</v>
      </c>
      <c r="BE131" s="186">
        <f>IF(N131="základní",J131,0)</f>
        <v>0</v>
      </c>
      <c r="BF131" s="186">
        <f>IF(N131="snížená",J131,0)</f>
        <v>0</v>
      </c>
      <c r="BG131" s="186">
        <f>IF(N131="zákl. přenesená",J131,0)</f>
        <v>0</v>
      </c>
      <c r="BH131" s="186">
        <f>IF(N131="sníž. přenesená",J131,0)</f>
        <v>0</v>
      </c>
      <c r="BI131" s="186">
        <f>IF(N131="nulová",J131,0)</f>
        <v>0</v>
      </c>
      <c r="BJ131" s="18" t="s">
        <v>84</v>
      </c>
      <c r="BK131" s="186">
        <f>ROUND(I131*H131,2)</f>
        <v>0</v>
      </c>
      <c r="BL131" s="18" t="s">
        <v>232</v>
      </c>
      <c r="BM131" s="185" t="s">
        <v>858</v>
      </c>
    </row>
    <row r="132" spans="1:65" s="13" customFormat="1" ht="11.25">
      <c r="B132" s="187"/>
      <c r="C132" s="188"/>
      <c r="D132" s="189" t="s">
        <v>234</v>
      </c>
      <c r="E132" s="188"/>
      <c r="F132" s="191" t="s">
        <v>1057</v>
      </c>
      <c r="G132" s="188"/>
      <c r="H132" s="192">
        <v>0.8</v>
      </c>
      <c r="I132" s="193"/>
      <c r="J132" s="188"/>
      <c r="K132" s="188"/>
      <c r="L132" s="194"/>
      <c r="M132" s="195"/>
      <c r="N132" s="196"/>
      <c r="O132" s="196"/>
      <c r="P132" s="196"/>
      <c r="Q132" s="196"/>
      <c r="R132" s="196"/>
      <c r="S132" s="196"/>
      <c r="T132" s="197"/>
      <c r="AT132" s="198" t="s">
        <v>234</v>
      </c>
      <c r="AU132" s="198" t="s">
        <v>86</v>
      </c>
      <c r="AV132" s="13" t="s">
        <v>86</v>
      </c>
      <c r="AW132" s="13" t="s">
        <v>4</v>
      </c>
      <c r="AX132" s="13" t="s">
        <v>84</v>
      </c>
      <c r="AY132" s="198" t="s">
        <v>225</v>
      </c>
    </row>
    <row r="133" spans="1:65" s="12" customFormat="1" ht="22.9" customHeight="1">
      <c r="B133" s="158"/>
      <c r="C133" s="159"/>
      <c r="D133" s="160" t="s">
        <v>75</v>
      </c>
      <c r="E133" s="172" t="s">
        <v>86</v>
      </c>
      <c r="F133" s="172" t="s">
        <v>300</v>
      </c>
      <c r="G133" s="159"/>
      <c r="H133" s="159"/>
      <c r="I133" s="162"/>
      <c r="J133" s="173">
        <f>BK133</f>
        <v>0</v>
      </c>
      <c r="K133" s="159"/>
      <c r="L133" s="164"/>
      <c r="M133" s="165"/>
      <c r="N133" s="166"/>
      <c r="O133" s="166"/>
      <c r="P133" s="167">
        <f>SUM(P134:P150)</f>
        <v>0</v>
      </c>
      <c r="Q133" s="166"/>
      <c r="R133" s="167">
        <f>SUM(R134:R150)</f>
        <v>45.926524119999989</v>
      </c>
      <c r="S133" s="166"/>
      <c r="T133" s="168">
        <f>SUM(T134:T150)</f>
        <v>0</v>
      </c>
      <c r="AR133" s="169" t="s">
        <v>84</v>
      </c>
      <c r="AT133" s="170" t="s">
        <v>75</v>
      </c>
      <c r="AU133" s="170" t="s">
        <v>84</v>
      </c>
      <c r="AY133" s="169" t="s">
        <v>225</v>
      </c>
      <c r="BK133" s="171">
        <f>SUM(BK134:BK150)</f>
        <v>0</v>
      </c>
    </row>
    <row r="134" spans="1:65" s="2" customFormat="1" ht="24">
      <c r="A134" s="35"/>
      <c r="B134" s="36"/>
      <c r="C134" s="174" t="s">
        <v>128</v>
      </c>
      <c r="D134" s="174" t="s">
        <v>227</v>
      </c>
      <c r="E134" s="175" t="s">
        <v>860</v>
      </c>
      <c r="F134" s="176" t="s">
        <v>861</v>
      </c>
      <c r="G134" s="177" t="s">
        <v>248</v>
      </c>
      <c r="H134" s="178">
        <v>0.88</v>
      </c>
      <c r="I134" s="179"/>
      <c r="J134" s="180">
        <f>ROUND(I134*H134,2)</f>
        <v>0</v>
      </c>
      <c r="K134" s="176" t="s">
        <v>231</v>
      </c>
      <c r="L134" s="40"/>
      <c r="M134" s="181" t="s">
        <v>19</v>
      </c>
      <c r="N134" s="182" t="s">
        <v>47</v>
      </c>
      <c r="O134" s="65"/>
      <c r="P134" s="183">
        <f>O134*H134</f>
        <v>0</v>
      </c>
      <c r="Q134" s="183">
        <v>2.2563399999999998</v>
      </c>
      <c r="R134" s="183">
        <f>Q134*H134</f>
        <v>1.9855791999999999</v>
      </c>
      <c r="S134" s="183">
        <v>0</v>
      </c>
      <c r="T134" s="184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5" t="s">
        <v>232</v>
      </c>
      <c r="AT134" s="185" t="s">
        <v>227</v>
      </c>
      <c r="AU134" s="185" t="s">
        <v>86</v>
      </c>
      <c r="AY134" s="18" t="s">
        <v>225</v>
      </c>
      <c r="BE134" s="186">
        <f>IF(N134="základní",J134,0)</f>
        <v>0</v>
      </c>
      <c r="BF134" s="186">
        <f>IF(N134="snížená",J134,0)</f>
        <v>0</v>
      </c>
      <c r="BG134" s="186">
        <f>IF(N134="zákl. přenesená",J134,0)</f>
        <v>0</v>
      </c>
      <c r="BH134" s="186">
        <f>IF(N134="sníž. přenesená",J134,0)</f>
        <v>0</v>
      </c>
      <c r="BI134" s="186">
        <f>IF(N134="nulová",J134,0)</f>
        <v>0</v>
      </c>
      <c r="BJ134" s="18" t="s">
        <v>84</v>
      </c>
      <c r="BK134" s="186">
        <f>ROUND(I134*H134,2)</f>
        <v>0</v>
      </c>
      <c r="BL134" s="18" t="s">
        <v>232</v>
      </c>
      <c r="BM134" s="185" t="s">
        <v>862</v>
      </c>
    </row>
    <row r="135" spans="1:65" s="13" customFormat="1" ht="11.25">
      <c r="B135" s="187"/>
      <c r="C135" s="188"/>
      <c r="D135" s="189" t="s">
        <v>234</v>
      </c>
      <c r="E135" s="190" t="s">
        <v>769</v>
      </c>
      <c r="F135" s="191" t="s">
        <v>1023</v>
      </c>
      <c r="G135" s="188"/>
      <c r="H135" s="192">
        <v>0.88</v>
      </c>
      <c r="I135" s="193"/>
      <c r="J135" s="188"/>
      <c r="K135" s="188"/>
      <c r="L135" s="194"/>
      <c r="M135" s="195"/>
      <c r="N135" s="196"/>
      <c r="O135" s="196"/>
      <c r="P135" s="196"/>
      <c r="Q135" s="196"/>
      <c r="R135" s="196"/>
      <c r="S135" s="196"/>
      <c r="T135" s="197"/>
      <c r="AT135" s="198" t="s">
        <v>234</v>
      </c>
      <c r="AU135" s="198" t="s">
        <v>86</v>
      </c>
      <c r="AV135" s="13" t="s">
        <v>86</v>
      </c>
      <c r="AW135" s="13" t="s">
        <v>37</v>
      </c>
      <c r="AX135" s="13" t="s">
        <v>84</v>
      </c>
      <c r="AY135" s="198" t="s">
        <v>225</v>
      </c>
    </row>
    <row r="136" spans="1:65" s="2" customFormat="1" ht="33" customHeight="1">
      <c r="A136" s="35"/>
      <c r="B136" s="36"/>
      <c r="C136" s="174" t="s">
        <v>131</v>
      </c>
      <c r="D136" s="174" t="s">
        <v>227</v>
      </c>
      <c r="E136" s="175" t="s">
        <v>864</v>
      </c>
      <c r="F136" s="176" t="s">
        <v>865</v>
      </c>
      <c r="G136" s="177" t="s">
        <v>248</v>
      </c>
      <c r="H136" s="178">
        <v>17.25</v>
      </c>
      <c r="I136" s="179"/>
      <c r="J136" s="180">
        <f>ROUND(I136*H136,2)</f>
        <v>0</v>
      </c>
      <c r="K136" s="176" t="s">
        <v>231</v>
      </c>
      <c r="L136" s="40"/>
      <c r="M136" s="181" t="s">
        <v>19</v>
      </c>
      <c r="N136" s="182" t="s">
        <v>47</v>
      </c>
      <c r="O136" s="65"/>
      <c r="P136" s="183">
        <f>O136*H136</f>
        <v>0</v>
      </c>
      <c r="Q136" s="183">
        <v>2.45329</v>
      </c>
      <c r="R136" s="183">
        <f>Q136*H136</f>
        <v>42.319252499999997</v>
      </c>
      <c r="S136" s="183">
        <v>0</v>
      </c>
      <c r="T136" s="184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5" t="s">
        <v>232</v>
      </c>
      <c r="AT136" s="185" t="s">
        <v>227</v>
      </c>
      <c r="AU136" s="185" t="s">
        <v>86</v>
      </c>
      <c r="AY136" s="18" t="s">
        <v>225</v>
      </c>
      <c r="BE136" s="186">
        <f>IF(N136="základní",J136,0)</f>
        <v>0</v>
      </c>
      <c r="BF136" s="186">
        <f>IF(N136="snížená",J136,0)</f>
        <v>0</v>
      </c>
      <c r="BG136" s="186">
        <f>IF(N136="zákl. přenesená",J136,0)</f>
        <v>0</v>
      </c>
      <c r="BH136" s="186">
        <f>IF(N136="sníž. přenesená",J136,0)</f>
        <v>0</v>
      </c>
      <c r="BI136" s="186">
        <f>IF(N136="nulová",J136,0)</f>
        <v>0</v>
      </c>
      <c r="BJ136" s="18" t="s">
        <v>84</v>
      </c>
      <c r="BK136" s="186">
        <f>ROUND(I136*H136,2)</f>
        <v>0</v>
      </c>
      <c r="BL136" s="18" t="s">
        <v>232</v>
      </c>
      <c r="BM136" s="185" t="s">
        <v>866</v>
      </c>
    </row>
    <row r="137" spans="1:65" s="15" customFormat="1" ht="11.25">
      <c r="B137" s="224"/>
      <c r="C137" s="225"/>
      <c r="D137" s="189" t="s">
        <v>234</v>
      </c>
      <c r="E137" s="226" t="s">
        <v>19</v>
      </c>
      <c r="F137" s="227" t="s">
        <v>867</v>
      </c>
      <c r="G137" s="225"/>
      <c r="H137" s="226" t="s">
        <v>19</v>
      </c>
      <c r="I137" s="228"/>
      <c r="J137" s="225"/>
      <c r="K137" s="225"/>
      <c r="L137" s="229"/>
      <c r="M137" s="230"/>
      <c r="N137" s="231"/>
      <c r="O137" s="231"/>
      <c r="P137" s="231"/>
      <c r="Q137" s="231"/>
      <c r="R137" s="231"/>
      <c r="S137" s="231"/>
      <c r="T137" s="232"/>
      <c r="AT137" s="233" t="s">
        <v>234</v>
      </c>
      <c r="AU137" s="233" t="s">
        <v>86</v>
      </c>
      <c r="AV137" s="15" t="s">
        <v>84</v>
      </c>
      <c r="AW137" s="15" t="s">
        <v>37</v>
      </c>
      <c r="AX137" s="15" t="s">
        <v>76</v>
      </c>
      <c r="AY137" s="233" t="s">
        <v>225</v>
      </c>
    </row>
    <row r="138" spans="1:65" s="13" customFormat="1" ht="11.25">
      <c r="B138" s="187"/>
      <c r="C138" s="188"/>
      <c r="D138" s="189" t="s">
        <v>234</v>
      </c>
      <c r="E138" s="190" t="s">
        <v>19</v>
      </c>
      <c r="F138" s="191" t="s">
        <v>1058</v>
      </c>
      <c r="G138" s="188"/>
      <c r="H138" s="192">
        <v>15</v>
      </c>
      <c r="I138" s="193"/>
      <c r="J138" s="188"/>
      <c r="K138" s="188"/>
      <c r="L138" s="194"/>
      <c r="M138" s="195"/>
      <c r="N138" s="196"/>
      <c r="O138" s="196"/>
      <c r="P138" s="196"/>
      <c r="Q138" s="196"/>
      <c r="R138" s="196"/>
      <c r="S138" s="196"/>
      <c r="T138" s="197"/>
      <c r="AT138" s="198" t="s">
        <v>234</v>
      </c>
      <c r="AU138" s="198" t="s">
        <v>86</v>
      </c>
      <c r="AV138" s="13" t="s">
        <v>86</v>
      </c>
      <c r="AW138" s="13" t="s">
        <v>37</v>
      </c>
      <c r="AX138" s="13" t="s">
        <v>76</v>
      </c>
      <c r="AY138" s="198" t="s">
        <v>225</v>
      </c>
    </row>
    <row r="139" spans="1:65" s="13" customFormat="1" ht="11.25">
      <c r="B139" s="187"/>
      <c r="C139" s="188"/>
      <c r="D139" s="189" t="s">
        <v>234</v>
      </c>
      <c r="E139" s="190" t="s">
        <v>19</v>
      </c>
      <c r="F139" s="191" t="s">
        <v>1059</v>
      </c>
      <c r="G139" s="188"/>
      <c r="H139" s="192">
        <v>2.25</v>
      </c>
      <c r="I139" s="193"/>
      <c r="J139" s="188"/>
      <c r="K139" s="188"/>
      <c r="L139" s="194"/>
      <c r="M139" s="195"/>
      <c r="N139" s="196"/>
      <c r="O139" s="196"/>
      <c r="P139" s="196"/>
      <c r="Q139" s="196"/>
      <c r="R139" s="196"/>
      <c r="S139" s="196"/>
      <c r="T139" s="197"/>
      <c r="AT139" s="198" t="s">
        <v>234</v>
      </c>
      <c r="AU139" s="198" t="s">
        <v>86</v>
      </c>
      <c r="AV139" s="13" t="s">
        <v>86</v>
      </c>
      <c r="AW139" s="13" t="s">
        <v>37</v>
      </c>
      <c r="AX139" s="13" t="s">
        <v>76</v>
      </c>
      <c r="AY139" s="198" t="s">
        <v>225</v>
      </c>
    </row>
    <row r="140" spans="1:65" s="14" customFormat="1" ht="11.25">
      <c r="B140" s="199"/>
      <c r="C140" s="200"/>
      <c r="D140" s="189" t="s">
        <v>234</v>
      </c>
      <c r="E140" s="201" t="s">
        <v>772</v>
      </c>
      <c r="F140" s="202" t="s">
        <v>245</v>
      </c>
      <c r="G140" s="200"/>
      <c r="H140" s="203">
        <v>17.25</v>
      </c>
      <c r="I140" s="204"/>
      <c r="J140" s="200"/>
      <c r="K140" s="200"/>
      <c r="L140" s="205"/>
      <c r="M140" s="206"/>
      <c r="N140" s="207"/>
      <c r="O140" s="207"/>
      <c r="P140" s="207"/>
      <c r="Q140" s="207"/>
      <c r="R140" s="207"/>
      <c r="S140" s="207"/>
      <c r="T140" s="208"/>
      <c r="AT140" s="209" t="s">
        <v>234</v>
      </c>
      <c r="AU140" s="209" t="s">
        <v>86</v>
      </c>
      <c r="AV140" s="14" t="s">
        <v>232</v>
      </c>
      <c r="AW140" s="14" t="s">
        <v>37</v>
      </c>
      <c r="AX140" s="14" t="s">
        <v>84</v>
      </c>
      <c r="AY140" s="209" t="s">
        <v>225</v>
      </c>
    </row>
    <row r="141" spans="1:65" s="2" customFormat="1" ht="16.5" customHeight="1">
      <c r="A141" s="35"/>
      <c r="B141" s="36"/>
      <c r="C141" s="174" t="s">
        <v>134</v>
      </c>
      <c r="D141" s="174" t="s">
        <v>227</v>
      </c>
      <c r="E141" s="175" t="s">
        <v>328</v>
      </c>
      <c r="F141" s="176" t="s">
        <v>329</v>
      </c>
      <c r="G141" s="177" t="s">
        <v>230</v>
      </c>
      <c r="H141" s="178">
        <v>24.75</v>
      </c>
      <c r="I141" s="179"/>
      <c r="J141" s="180">
        <f>ROUND(I141*H141,2)</f>
        <v>0</v>
      </c>
      <c r="K141" s="176" t="s">
        <v>231</v>
      </c>
      <c r="L141" s="40"/>
      <c r="M141" s="181" t="s">
        <v>19</v>
      </c>
      <c r="N141" s="182" t="s">
        <v>47</v>
      </c>
      <c r="O141" s="65"/>
      <c r="P141" s="183">
        <f>O141*H141</f>
        <v>0</v>
      </c>
      <c r="Q141" s="183">
        <v>2.64E-3</v>
      </c>
      <c r="R141" s="183">
        <f>Q141*H141</f>
        <v>6.5339999999999995E-2</v>
      </c>
      <c r="S141" s="183">
        <v>0</v>
      </c>
      <c r="T141" s="184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5" t="s">
        <v>232</v>
      </c>
      <c r="AT141" s="185" t="s">
        <v>227</v>
      </c>
      <c r="AU141" s="185" t="s">
        <v>86</v>
      </c>
      <c r="AY141" s="18" t="s">
        <v>225</v>
      </c>
      <c r="BE141" s="186">
        <f>IF(N141="základní",J141,0)</f>
        <v>0</v>
      </c>
      <c r="BF141" s="186">
        <f>IF(N141="snížená",J141,0)</f>
        <v>0</v>
      </c>
      <c r="BG141" s="186">
        <f>IF(N141="zákl. přenesená",J141,0)</f>
        <v>0</v>
      </c>
      <c r="BH141" s="186">
        <f>IF(N141="sníž. přenesená",J141,0)</f>
        <v>0</v>
      </c>
      <c r="BI141" s="186">
        <f>IF(N141="nulová",J141,0)</f>
        <v>0</v>
      </c>
      <c r="BJ141" s="18" t="s">
        <v>84</v>
      </c>
      <c r="BK141" s="186">
        <f>ROUND(I141*H141,2)</f>
        <v>0</v>
      </c>
      <c r="BL141" s="18" t="s">
        <v>232</v>
      </c>
      <c r="BM141" s="185" t="s">
        <v>870</v>
      </c>
    </row>
    <row r="142" spans="1:65" s="15" customFormat="1" ht="11.25">
      <c r="B142" s="224"/>
      <c r="C142" s="225"/>
      <c r="D142" s="189" t="s">
        <v>234</v>
      </c>
      <c r="E142" s="226" t="s">
        <v>19</v>
      </c>
      <c r="F142" s="227" t="s">
        <v>867</v>
      </c>
      <c r="G142" s="225"/>
      <c r="H142" s="226" t="s">
        <v>19</v>
      </c>
      <c r="I142" s="228"/>
      <c r="J142" s="225"/>
      <c r="K142" s="225"/>
      <c r="L142" s="229"/>
      <c r="M142" s="230"/>
      <c r="N142" s="231"/>
      <c r="O142" s="231"/>
      <c r="P142" s="231"/>
      <c r="Q142" s="231"/>
      <c r="R142" s="231"/>
      <c r="S142" s="231"/>
      <c r="T142" s="232"/>
      <c r="AT142" s="233" t="s">
        <v>234</v>
      </c>
      <c r="AU142" s="233" t="s">
        <v>86</v>
      </c>
      <c r="AV142" s="15" t="s">
        <v>84</v>
      </c>
      <c r="AW142" s="15" t="s">
        <v>37</v>
      </c>
      <c r="AX142" s="15" t="s">
        <v>76</v>
      </c>
      <c r="AY142" s="233" t="s">
        <v>225</v>
      </c>
    </row>
    <row r="143" spans="1:65" s="13" customFormat="1" ht="11.25">
      <c r="B143" s="187"/>
      <c r="C143" s="188"/>
      <c r="D143" s="189" t="s">
        <v>234</v>
      </c>
      <c r="E143" s="190" t="s">
        <v>19</v>
      </c>
      <c r="F143" s="191" t="s">
        <v>1060</v>
      </c>
      <c r="G143" s="188"/>
      <c r="H143" s="192">
        <v>19.5</v>
      </c>
      <c r="I143" s="193"/>
      <c r="J143" s="188"/>
      <c r="K143" s="188"/>
      <c r="L143" s="194"/>
      <c r="M143" s="195"/>
      <c r="N143" s="196"/>
      <c r="O143" s="196"/>
      <c r="P143" s="196"/>
      <c r="Q143" s="196"/>
      <c r="R143" s="196"/>
      <c r="S143" s="196"/>
      <c r="T143" s="197"/>
      <c r="AT143" s="198" t="s">
        <v>234</v>
      </c>
      <c r="AU143" s="198" t="s">
        <v>86</v>
      </c>
      <c r="AV143" s="13" t="s">
        <v>86</v>
      </c>
      <c r="AW143" s="13" t="s">
        <v>37</v>
      </c>
      <c r="AX143" s="13" t="s">
        <v>76</v>
      </c>
      <c r="AY143" s="198" t="s">
        <v>225</v>
      </c>
    </row>
    <row r="144" spans="1:65" s="13" customFormat="1" ht="11.25">
      <c r="B144" s="187"/>
      <c r="C144" s="188"/>
      <c r="D144" s="189" t="s">
        <v>234</v>
      </c>
      <c r="E144" s="190" t="s">
        <v>19</v>
      </c>
      <c r="F144" s="191" t="s">
        <v>1061</v>
      </c>
      <c r="G144" s="188"/>
      <c r="H144" s="192">
        <v>5.25</v>
      </c>
      <c r="I144" s="193"/>
      <c r="J144" s="188"/>
      <c r="K144" s="188"/>
      <c r="L144" s="194"/>
      <c r="M144" s="195"/>
      <c r="N144" s="196"/>
      <c r="O144" s="196"/>
      <c r="P144" s="196"/>
      <c r="Q144" s="196"/>
      <c r="R144" s="196"/>
      <c r="S144" s="196"/>
      <c r="T144" s="197"/>
      <c r="AT144" s="198" t="s">
        <v>234</v>
      </c>
      <c r="AU144" s="198" t="s">
        <v>86</v>
      </c>
      <c r="AV144" s="13" t="s">
        <v>86</v>
      </c>
      <c r="AW144" s="13" t="s">
        <v>37</v>
      </c>
      <c r="AX144" s="13" t="s">
        <v>76</v>
      </c>
      <c r="AY144" s="198" t="s">
        <v>225</v>
      </c>
    </row>
    <row r="145" spans="1:65" s="14" customFormat="1" ht="11.25">
      <c r="B145" s="199"/>
      <c r="C145" s="200"/>
      <c r="D145" s="189" t="s">
        <v>234</v>
      </c>
      <c r="E145" s="201" t="s">
        <v>19</v>
      </c>
      <c r="F145" s="202" t="s">
        <v>245</v>
      </c>
      <c r="G145" s="200"/>
      <c r="H145" s="203">
        <v>24.75</v>
      </c>
      <c r="I145" s="204"/>
      <c r="J145" s="200"/>
      <c r="K145" s="200"/>
      <c r="L145" s="205"/>
      <c r="M145" s="206"/>
      <c r="N145" s="207"/>
      <c r="O145" s="207"/>
      <c r="P145" s="207"/>
      <c r="Q145" s="207"/>
      <c r="R145" s="207"/>
      <c r="S145" s="207"/>
      <c r="T145" s="208"/>
      <c r="AT145" s="209" t="s">
        <v>234</v>
      </c>
      <c r="AU145" s="209" t="s">
        <v>86</v>
      </c>
      <c r="AV145" s="14" t="s">
        <v>232</v>
      </c>
      <c r="AW145" s="14" t="s">
        <v>37</v>
      </c>
      <c r="AX145" s="14" t="s">
        <v>84</v>
      </c>
      <c r="AY145" s="209" t="s">
        <v>225</v>
      </c>
    </row>
    <row r="146" spans="1:65" s="2" customFormat="1" ht="16.5" customHeight="1">
      <c r="A146" s="35"/>
      <c r="B146" s="36"/>
      <c r="C146" s="174" t="s">
        <v>137</v>
      </c>
      <c r="D146" s="174" t="s">
        <v>227</v>
      </c>
      <c r="E146" s="175" t="s">
        <v>355</v>
      </c>
      <c r="F146" s="176" t="s">
        <v>356</v>
      </c>
      <c r="G146" s="177" t="s">
        <v>230</v>
      </c>
      <c r="H146" s="178">
        <v>24.75</v>
      </c>
      <c r="I146" s="179"/>
      <c r="J146" s="180">
        <f>ROUND(I146*H146,2)</f>
        <v>0</v>
      </c>
      <c r="K146" s="176" t="s">
        <v>231</v>
      </c>
      <c r="L146" s="40"/>
      <c r="M146" s="181" t="s">
        <v>19</v>
      </c>
      <c r="N146" s="182" t="s">
        <v>47</v>
      </c>
      <c r="O146" s="65"/>
      <c r="P146" s="183">
        <f>O146*H146</f>
        <v>0</v>
      </c>
      <c r="Q146" s="183">
        <v>0</v>
      </c>
      <c r="R146" s="183">
        <f>Q146*H146</f>
        <v>0</v>
      </c>
      <c r="S146" s="183">
        <v>0</v>
      </c>
      <c r="T146" s="184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5" t="s">
        <v>232</v>
      </c>
      <c r="AT146" s="185" t="s">
        <v>227</v>
      </c>
      <c r="AU146" s="185" t="s">
        <v>86</v>
      </c>
      <c r="AY146" s="18" t="s">
        <v>225</v>
      </c>
      <c r="BE146" s="186">
        <f>IF(N146="základní",J146,0)</f>
        <v>0</v>
      </c>
      <c r="BF146" s="186">
        <f>IF(N146="snížená",J146,0)</f>
        <v>0</v>
      </c>
      <c r="BG146" s="186">
        <f>IF(N146="zákl. přenesená",J146,0)</f>
        <v>0</v>
      </c>
      <c r="BH146" s="186">
        <f>IF(N146="sníž. přenesená",J146,0)</f>
        <v>0</v>
      </c>
      <c r="BI146" s="186">
        <f>IF(N146="nulová",J146,0)</f>
        <v>0</v>
      </c>
      <c r="BJ146" s="18" t="s">
        <v>84</v>
      </c>
      <c r="BK146" s="186">
        <f>ROUND(I146*H146,2)</f>
        <v>0</v>
      </c>
      <c r="BL146" s="18" t="s">
        <v>232</v>
      </c>
      <c r="BM146" s="185" t="s">
        <v>873</v>
      </c>
    </row>
    <row r="147" spans="1:65" s="2" customFormat="1" ht="21.75" customHeight="1">
      <c r="A147" s="35"/>
      <c r="B147" s="36"/>
      <c r="C147" s="174" t="s">
        <v>140</v>
      </c>
      <c r="D147" s="174" t="s">
        <v>227</v>
      </c>
      <c r="E147" s="175" t="s">
        <v>874</v>
      </c>
      <c r="F147" s="176" t="s">
        <v>875</v>
      </c>
      <c r="G147" s="177" t="s">
        <v>361</v>
      </c>
      <c r="H147" s="178">
        <v>0.77600000000000002</v>
      </c>
      <c r="I147" s="179"/>
      <c r="J147" s="180">
        <f>ROUND(I147*H147,2)</f>
        <v>0</v>
      </c>
      <c r="K147" s="176" t="s">
        <v>231</v>
      </c>
      <c r="L147" s="40"/>
      <c r="M147" s="181" t="s">
        <v>19</v>
      </c>
      <c r="N147" s="182" t="s">
        <v>47</v>
      </c>
      <c r="O147" s="65"/>
      <c r="P147" s="183">
        <f>O147*H147</f>
        <v>0</v>
      </c>
      <c r="Q147" s="183">
        <v>1.0606199999999999</v>
      </c>
      <c r="R147" s="183">
        <f>Q147*H147</f>
        <v>0.82304111999999996</v>
      </c>
      <c r="S147" s="183">
        <v>0</v>
      </c>
      <c r="T147" s="184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5" t="s">
        <v>232</v>
      </c>
      <c r="AT147" s="185" t="s">
        <v>227</v>
      </c>
      <c r="AU147" s="185" t="s">
        <v>86</v>
      </c>
      <c r="AY147" s="18" t="s">
        <v>225</v>
      </c>
      <c r="BE147" s="186">
        <f>IF(N147="základní",J147,0)</f>
        <v>0</v>
      </c>
      <c r="BF147" s="186">
        <f>IF(N147="snížená",J147,0)</f>
        <v>0</v>
      </c>
      <c r="BG147" s="186">
        <f>IF(N147="zákl. přenesená",J147,0)</f>
        <v>0</v>
      </c>
      <c r="BH147" s="186">
        <f>IF(N147="sníž. přenesená",J147,0)</f>
        <v>0</v>
      </c>
      <c r="BI147" s="186">
        <f>IF(N147="nulová",J147,0)</f>
        <v>0</v>
      </c>
      <c r="BJ147" s="18" t="s">
        <v>84</v>
      </c>
      <c r="BK147" s="186">
        <f>ROUND(I147*H147,2)</f>
        <v>0</v>
      </c>
      <c r="BL147" s="18" t="s">
        <v>232</v>
      </c>
      <c r="BM147" s="185" t="s">
        <v>876</v>
      </c>
    </row>
    <row r="148" spans="1:65" s="13" customFormat="1" ht="11.25">
      <c r="B148" s="187"/>
      <c r="C148" s="188"/>
      <c r="D148" s="189" t="s">
        <v>234</v>
      </c>
      <c r="E148" s="190" t="s">
        <v>19</v>
      </c>
      <c r="F148" s="191" t="s">
        <v>877</v>
      </c>
      <c r="G148" s="188"/>
      <c r="H148" s="192">
        <v>0.77600000000000002</v>
      </c>
      <c r="I148" s="193"/>
      <c r="J148" s="188"/>
      <c r="K148" s="188"/>
      <c r="L148" s="194"/>
      <c r="M148" s="195"/>
      <c r="N148" s="196"/>
      <c r="O148" s="196"/>
      <c r="P148" s="196"/>
      <c r="Q148" s="196"/>
      <c r="R148" s="196"/>
      <c r="S148" s="196"/>
      <c r="T148" s="197"/>
      <c r="AT148" s="198" t="s">
        <v>234</v>
      </c>
      <c r="AU148" s="198" t="s">
        <v>86</v>
      </c>
      <c r="AV148" s="13" t="s">
        <v>86</v>
      </c>
      <c r="AW148" s="13" t="s">
        <v>37</v>
      </c>
      <c r="AX148" s="13" t="s">
        <v>84</v>
      </c>
      <c r="AY148" s="198" t="s">
        <v>225</v>
      </c>
    </row>
    <row r="149" spans="1:65" s="2" customFormat="1" ht="24">
      <c r="A149" s="35"/>
      <c r="B149" s="36"/>
      <c r="C149" s="174" t="s">
        <v>7</v>
      </c>
      <c r="D149" s="174" t="s">
        <v>227</v>
      </c>
      <c r="E149" s="175" t="s">
        <v>359</v>
      </c>
      <c r="F149" s="176" t="s">
        <v>360</v>
      </c>
      <c r="G149" s="177" t="s">
        <v>361</v>
      </c>
      <c r="H149" s="178">
        <v>0.69</v>
      </c>
      <c r="I149" s="179"/>
      <c r="J149" s="180">
        <f>ROUND(I149*H149,2)</f>
        <v>0</v>
      </c>
      <c r="K149" s="176" t="s">
        <v>231</v>
      </c>
      <c r="L149" s="40"/>
      <c r="M149" s="181" t="s">
        <v>19</v>
      </c>
      <c r="N149" s="182" t="s">
        <v>47</v>
      </c>
      <c r="O149" s="65"/>
      <c r="P149" s="183">
        <f>O149*H149</f>
        <v>0</v>
      </c>
      <c r="Q149" s="183">
        <v>1.06277</v>
      </c>
      <c r="R149" s="183">
        <f>Q149*H149</f>
        <v>0.73331129999999989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232</v>
      </c>
      <c r="AT149" s="185" t="s">
        <v>227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878</v>
      </c>
    </row>
    <row r="150" spans="1:65" s="13" customFormat="1" ht="11.25">
      <c r="B150" s="187"/>
      <c r="C150" s="188"/>
      <c r="D150" s="189" t="s">
        <v>234</v>
      </c>
      <c r="E150" s="190" t="s">
        <v>19</v>
      </c>
      <c r="F150" s="191" t="s">
        <v>879</v>
      </c>
      <c r="G150" s="188"/>
      <c r="H150" s="192">
        <v>0.69</v>
      </c>
      <c r="I150" s="193"/>
      <c r="J150" s="188"/>
      <c r="K150" s="188"/>
      <c r="L150" s="194"/>
      <c r="M150" s="195"/>
      <c r="N150" s="196"/>
      <c r="O150" s="196"/>
      <c r="P150" s="196"/>
      <c r="Q150" s="196"/>
      <c r="R150" s="196"/>
      <c r="S150" s="196"/>
      <c r="T150" s="197"/>
      <c r="AT150" s="198" t="s">
        <v>234</v>
      </c>
      <c r="AU150" s="198" t="s">
        <v>86</v>
      </c>
      <c r="AV150" s="13" t="s">
        <v>86</v>
      </c>
      <c r="AW150" s="13" t="s">
        <v>37</v>
      </c>
      <c r="AX150" s="13" t="s">
        <v>84</v>
      </c>
      <c r="AY150" s="198" t="s">
        <v>225</v>
      </c>
    </row>
    <row r="151" spans="1:65" s="12" customFormat="1" ht="22.9" customHeight="1">
      <c r="B151" s="158"/>
      <c r="C151" s="159"/>
      <c r="D151" s="160" t="s">
        <v>75</v>
      </c>
      <c r="E151" s="172" t="s">
        <v>327</v>
      </c>
      <c r="F151" s="172" t="s">
        <v>364</v>
      </c>
      <c r="G151" s="159"/>
      <c r="H151" s="159"/>
      <c r="I151" s="162"/>
      <c r="J151" s="173">
        <f>BK151</f>
        <v>0</v>
      </c>
      <c r="K151" s="159"/>
      <c r="L151" s="164"/>
      <c r="M151" s="165"/>
      <c r="N151" s="166"/>
      <c r="O151" s="166"/>
      <c r="P151" s="167">
        <f>SUM(P152:P167)</f>
        <v>0</v>
      </c>
      <c r="Q151" s="166"/>
      <c r="R151" s="167">
        <f>SUM(R152:R167)</f>
        <v>0</v>
      </c>
      <c r="S151" s="166"/>
      <c r="T151" s="168">
        <f>SUM(T152:T167)</f>
        <v>0</v>
      </c>
      <c r="AR151" s="169" t="s">
        <v>84</v>
      </c>
      <c r="AT151" s="170" t="s">
        <v>75</v>
      </c>
      <c r="AU151" s="170" t="s">
        <v>84</v>
      </c>
      <c r="AY151" s="169" t="s">
        <v>225</v>
      </c>
      <c r="BK151" s="171">
        <f>SUM(BK152:BK167)</f>
        <v>0</v>
      </c>
    </row>
    <row r="152" spans="1:65" s="2" customFormat="1" ht="24">
      <c r="A152" s="35"/>
      <c r="B152" s="36"/>
      <c r="C152" s="174" t="s">
        <v>145</v>
      </c>
      <c r="D152" s="174" t="s">
        <v>227</v>
      </c>
      <c r="E152" s="175" t="s">
        <v>880</v>
      </c>
      <c r="F152" s="176" t="s">
        <v>881</v>
      </c>
      <c r="G152" s="177" t="s">
        <v>230</v>
      </c>
      <c r="H152" s="178">
        <v>8</v>
      </c>
      <c r="I152" s="179"/>
      <c r="J152" s="180">
        <f>ROUND(I152*H152,2)</f>
        <v>0</v>
      </c>
      <c r="K152" s="176" t="s">
        <v>231</v>
      </c>
      <c r="L152" s="40"/>
      <c r="M152" s="181" t="s">
        <v>19</v>
      </c>
      <c r="N152" s="182" t="s">
        <v>47</v>
      </c>
      <c r="O152" s="65"/>
      <c r="P152" s="183">
        <f>O152*H152</f>
        <v>0</v>
      </c>
      <c r="Q152" s="183">
        <v>0</v>
      </c>
      <c r="R152" s="183">
        <f>Q152*H152</f>
        <v>0</v>
      </c>
      <c r="S152" s="183">
        <v>0</v>
      </c>
      <c r="T152" s="184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5" t="s">
        <v>232</v>
      </c>
      <c r="AT152" s="185" t="s">
        <v>227</v>
      </c>
      <c r="AU152" s="185" t="s">
        <v>86</v>
      </c>
      <c r="AY152" s="18" t="s">
        <v>225</v>
      </c>
      <c r="BE152" s="186">
        <f>IF(N152="základní",J152,0)</f>
        <v>0</v>
      </c>
      <c r="BF152" s="186">
        <f>IF(N152="snížená",J152,0)</f>
        <v>0</v>
      </c>
      <c r="BG152" s="186">
        <f>IF(N152="zákl. přenesená",J152,0)</f>
        <v>0</v>
      </c>
      <c r="BH152" s="186">
        <f>IF(N152="sníž. přenesená",J152,0)</f>
        <v>0</v>
      </c>
      <c r="BI152" s="186">
        <f>IF(N152="nulová",J152,0)</f>
        <v>0</v>
      </c>
      <c r="BJ152" s="18" t="s">
        <v>84</v>
      </c>
      <c r="BK152" s="186">
        <f>ROUND(I152*H152,2)</f>
        <v>0</v>
      </c>
      <c r="BL152" s="18" t="s">
        <v>232</v>
      </c>
      <c r="BM152" s="185" t="s">
        <v>882</v>
      </c>
    </row>
    <row r="153" spans="1:65" s="13" customFormat="1" ht="11.25">
      <c r="B153" s="187"/>
      <c r="C153" s="188"/>
      <c r="D153" s="189" t="s">
        <v>234</v>
      </c>
      <c r="E153" s="190" t="s">
        <v>19</v>
      </c>
      <c r="F153" s="191" t="s">
        <v>804</v>
      </c>
      <c r="G153" s="188"/>
      <c r="H153" s="192">
        <v>8</v>
      </c>
      <c r="I153" s="193"/>
      <c r="J153" s="188"/>
      <c r="K153" s="188"/>
      <c r="L153" s="194"/>
      <c r="M153" s="195"/>
      <c r="N153" s="196"/>
      <c r="O153" s="196"/>
      <c r="P153" s="196"/>
      <c r="Q153" s="196"/>
      <c r="R153" s="196"/>
      <c r="S153" s="196"/>
      <c r="T153" s="197"/>
      <c r="AT153" s="198" t="s">
        <v>234</v>
      </c>
      <c r="AU153" s="198" t="s">
        <v>86</v>
      </c>
      <c r="AV153" s="13" t="s">
        <v>86</v>
      </c>
      <c r="AW153" s="13" t="s">
        <v>37</v>
      </c>
      <c r="AX153" s="13" t="s">
        <v>84</v>
      </c>
      <c r="AY153" s="198" t="s">
        <v>225</v>
      </c>
    </row>
    <row r="154" spans="1:65" s="2" customFormat="1" ht="48">
      <c r="A154" s="35"/>
      <c r="B154" s="36"/>
      <c r="C154" s="174" t="s">
        <v>148</v>
      </c>
      <c r="D154" s="174" t="s">
        <v>227</v>
      </c>
      <c r="E154" s="175" t="s">
        <v>883</v>
      </c>
      <c r="F154" s="176" t="s">
        <v>884</v>
      </c>
      <c r="G154" s="177" t="s">
        <v>230</v>
      </c>
      <c r="H154" s="178">
        <v>8</v>
      </c>
      <c r="I154" s="179"/>
      <c r="J154" s="180">
        <f>ROUND(I154*H154,2)</f>
        <v>0</v>
      </c>
      <c r="K154" s="176" t="s">
        <v>231</v>
      </c>
      <c r="L154" s="40"/>
      <c r="M154" s="181" t="s">
        <v>19</v>
      </c>
      <c r="N154" s="182" t="s">
        <v>47</v>
      </c>
      <c r="O154" s="65"/>
      <c r="P154" s="183">
        <f>O154*H154</f>
        <v>0</v>
      </c>
      <c r="Q154" s="183">
        <v>0</v>
      </c>
      <c r="R154" s="183">
        <f>Q154*H154</f>
        <v>0</v>
      </c>
      <c r="S154" s="183">
        <v>0</v>
      </c>
      <c r="T154" s="184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5" t="s">
        <v>232</v>
      </c>
      <c r="AT154" s="185" t="s">
        <v>227</v>
      </c>
      <c r="AU154" s="185" t="s">
        <v>86</v>
      </c>
      <c r="AY154" s="18" t="s">
        <v>225</v>
      </c>
      <c r="BE154" s="186">
        <f>IF(N154="základní",J154,0)</f>
        <v>0</v>
      </c>
      <c r="BF154" s="186">
        <f>IF(N154="snížená",J154,0)</f>
        <v>0</v>
      </c>
      <c r="BG154" s="186">
        <f>IF(N154="zákl. přenesená",J154,0)</f>
        <v>0</v>
      </c>
      <c r="BH154" s="186">
        <f>IF(N154="sníž. přenesená",J154,0)</f>
        <v>0</v>
      </c>
      <c r="BI154" s="186">
        <f>IF(N154="nulová",J154,0)</f>
        <v>0</v>
      </c>
      <c r="BJ154" s="18" t="s">
        <v>84</v>
      </c>
      <c r="BK154" s="186">
        <f>ROUND(I154*H154,2)</f>
        <v>0</v>
      </c>
      <c r="BL154" s="18" t="s">
        <v>232</v>
      </c>
      <c r="BM154" s="185" t="s">
        <v>885</v>
      </c>
    </row>
    <row r="155" spans="1:65" s="13" customFormat="1" ht="11.25">
      <c r="B155" s="187"/>
      <c r="C155" s="188"/>
      <c r="D155" s="189" t="s">
        <v>234</v>
      </c>
      <c r="E155" s="190" t="s">
        <v>19</v>
      </c>
      <c r="F155" s="191" t="s">
        <v>804</v>
      </c>
      <c r="G155" s="188"/>
      <c r="H155" s="192">
        <v>8</v>
      </c>
      <c r="I155" s="193"/>
      <c r="J155" s="188"/>
      <c r="K155" s="188"/>
      <c r="L155" s="194"/>
      <c r="M155" s="195"/>
      <c r="N155" s="196"/>
      <c r="O155" s="196"/>
      <c r="P155" s="196"/>
      <c r="Q155" s="196"/>
      <c r="R155" s="196"/>
      <c r="S155" s="196"/>
      <c r="T155" s="197"/>
      <c r="AT155" s="198" t="s">
        <v>234</v>
      </c>
      <c r="AU155" s="198" t="s">
        <v>86</v>
      </c>
      <c r="AV155" s="13" t="s">
        <v>86</v>
      </c>
      <c r="AW155" s="13" t="s">
        <v>37</v>
      </c>
      <c r="AX155" s="13" t="s">
        <v>84</v>
      </c>
      <c r="AY155" s="198" t="s">
        <v>225</v>
      </c>
    </row>
    <row r="156" spans="1:65" s="2" customFormat="1" ht="36">
      <c r="A156" s="35"/>
      <c r="B156" s="36"/>
      <c r="C156" s="174" t="s">
        <v>151</v>
      </c>
      <c r="D156" s="174" t="s">
        <v>227</v>
      </c>
      <c r="E156" s="175" t="s">
        <v>886</v>
      </c>
      <c r="F156" s="176" t="s">
        <v>887</v>
      </c>
      <c r="G156" s="177" t="s">
        <v>230</v>
      </c>
      <c r="H156" s="178">
        <v>8</v>
      </c>
      <c r="I156" s="179"/>
      <c r="J156" s="180">
        <f>ROUND(I156*H156,2)</f>
        <v>0</v>
      </c>
      <c r="K156" s="176" t="s">
        <v>231</v>
      </c>
      <c r="L156" s="40"/>
      <c r="M156" s="181" t="s">
        <v>19</v>
      </c>
      <c r="N156" s="182" t="s">
        <v>47</v>
      </c>
      <c r="O156" s="65"/>
      <c r="P156" s="183">
        <f>O156*H156</f>
        <v>0</v>
      </c>
      <c r="Q156" s="183">
        <v>0</v>
      </c>
      <c r="R156" s="183">
        <f>Q156*H156</f>
        <v>0</v>
      </c>
      <c r="S156" s="183">
        <v>0</v>
      </c>
      <c r="T156" s="184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5" t="s">
        <v>232</v>
      </c>
      <c r="AT156" s="185" t="s">
        <v>227</v>
      </c>
      <c r="AU156" s="185" t="s">
        <v>86</v>
      </c>
      <c r="AY156" s="18" t="s">
        <v>225</v>
      </c>
      <c r="BE156" s="186">
        <f>IF(N156="základní",J156,0)</f>
        <v>0</v>
      </c>
      <c r="BF156" s="186">
        <f>IF(N156="snížená",J156,0)</f>
        <v>0</v>
      </c>
      <c r="BG156" s="186">
        <f>IF(N156="zákl. přenesená",J156,0)</f>
        <v>0</v>
      </c>
      <c r="BH156" s="186">
        <f>IF(N156="sníž. přenesená",J156,0)</f>
        <v>0</v>
      </c>
      <c r="BI156" s="186">
        <f>IF(N156="nulová",J156,0)</f>
        <v>0</v>
      </c>
      <c r="BJ156" s="18" t="s">
        <v>84</v>
      </c>
      <c r="BK156" s="186">
        <f>ROUND(I156*H156,2)</f>
        <v>0</v>
      </c>
      <c r="BL156" s="18" t="s">
        <v>232</v>
      </c>
      <c r="BM156" s="185" t="s">
        <v>888</v>
      </c>
    </row>
    <row r="157" spans="1:65" s="13" customFormat="1" ht="11.25">
      <c r="B157" s="187"/>
      <c r="C157" s="188"/>
      <c r="D157" s="189" t="s">
        <v>234</v>
      </c>
      <c r="E157" s="190" t="s">
        <v>19</v>
      </c>
      <c r="F157" s="191" t="s">
        <v>804</v>
      </c>
      <c r="G157" s="188"/>
      <c r="H157" s="192">
        <v>8</v>
      </c>
      <c r="I157" s="193"/>
      <c r="J157" s="188"/>
      <c r="K157" s="188"/>
      <c r="L157" s="194"/>
      <c r="M157" s="195"/>
      <c r="N157" s="196"/>
      <c r="O157" s="196"/>
      <c r="P157" s="196"/>
      <c r="Q157" s="196"/>
      <c r="R157" s="196"/>
      <c r="S157" s="196"/>
      <c r="T157" s="197"/>
      <c r="AT157" s="198" t="s">
        <v>234</v>
      </c>
      <c r="AU157" s="198" t="s">
        <v>86</v>
      </c>
      <c r="AV157" s="13" t="s">
        <v>86</v>
      </c>
      <c r="AW157" s="13" t="s">
        <v>37</v>
      </c>
      <c r="AX157" s="13" t="s">
        <v>84</v>
      </c>
      <c r="AY157" s="198" t="s">
        <v>225</v>
      </c>
    </row>
    <row r="158" spans="1:65" s="2" customFormat="1" ht="24">
      <c r="A158" s="35"/>
      <c r="B158" s="36"/>
      <c r="C158" s="174" t="s">
        <v>154</v>
      </c>
      <c r="D158" s="174" t="s">
        <v>227</v>
      </c>
      <c r="E158" s="175" t="s">
        <v>889</v>
      </c>
      <c r="F158" s="176" t="s">
        <v>890</v>
      </c>
      <c r="G158" s="177" t="s">
        <v>230</v>
      </c>
      <c r="H158" s="178">
        <v>8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0</v>
      </c>
      <c r="R158" s="183">
        <f>Q158*H158</f>
        <v>0</v>
      </c>
      <c r="S158" s="183">
        <v>0</v>
      </c>
      <c r="T158" s="184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891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804</v>
      </c>
      <c r="G159" s="188"/>
      <c r="H159" s="192">
        <v>8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84</v>
      </c>
      <c r="AY159" s="198" t="s">
        <v>225</v>
      </c>
    </row>
    <row r="160" spans="1:65" s="2" customFormat="1" ht="24">
      <c r="A160" s="35"/>
      <c r="B160" s="36"/>
      <c r="C160" s="174" t="s">
        <v>157</v>
      </c>
      <c r="D160" s="174" t="s">
        <v>227</v>
      </c>
      <c r="E160" s="175" t="s">
        <v>892</v>
      </c>
      <c r="F160" s="176" t="s">
        <v>893</v>
      </c>
      <c r="G160" s="177" t="s">
        <v>230</v>
      </c>
      <c r="H160" s="178">
        <v>41.2</v>
      </c>
      <c r="I160" s="179"/>
      <c r="J160" s="180">
        <f>ROUND(I160*H160,2)</f>
        <v>0</v>
      </c>
      <c r="K160" s="176" t="s">
        <v>231</v>
      </c>
      <c r="L160" s="40"/>
      <c r="M160" s="181" t="s">
        <v>19</v>
      </c>
      <c r="N160" s="182" t="s">
        <v>47</v>
      </c>
      <c r="O160" s="65"/>
      <c r="P160" s="183">
        <f>O160*H160</f>
        <v>0</v>
      </c>
      <c r="Q160" s="183">
        <v>0</v>
      </c>
      <c r="R160" s="183">
        <f>Q160*H160</f>
        <v>0</v>
      </c>
      <c r="S160" s="183">
        <v>0</v>
      </c>
      <c r="T160" s="184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5" t="s">
        <v>232</v>
      </c>
      <c r="AT160" s="185" t="s">
        <v>227</v>
      </c>
      <c r="AU160" s="185" t="s">
        <v>86</v>
      </c>
      <c r="AY160" s="18" t="s">
        <v>225</v>
      </c>
      <c r="BE160" s="186">
        <f>IF(N160="základní",J160,0)</f>
        <v>0</v>
      </c>
      <c r="BF160" s="186">
        <f>IF(N160="snížená",J160,0)</f>
        <v>0</v>
      </c>
      <c r="BG160" s="186">
        <f>IF(N160="zákl. přenesená",J160,0)</f>
        <v>0</v>
      </c>
      <c r="BH160" s="186">
        <f>IF(N160="sníž. přenesená",J160,0)</f>
        <v>0</v>
      </c>
      <c r="BI160" s="186">
        <f>IF(N160="nulová",J160,0)</f>
        <v>0</v>
      </c>
      <c r="BJ160" s="18" t="s">
        <v>84</v>
      </c>
      <c r="BK160" s="186">
        <f>ROUND(I160*H160,2)</f>
        <v>0</v>
      </c>
      <c r="BL160" s="18" t="s">
        <v>232</v>
      </c>
      <c r="BM160" s="185" t="s">
        <v>894</v>
      </c>
    </row>
    <row r="161" spans="1:65" s="13" customFormat="1" ht="11.25">
      <c r="B161" s="187"/>
      <c r="C161" s="188"/>
      <c r="D161" s="189" t="s">
        <v>234</v>
      </c>
      <c r="E161" s="190" t="s">
        <v>19</v>
      </c>
      <c r="F161" s="191" t="s">
        <v>804</v>
      </c>
      <c r="G161" s="188"/>
      <c r="H161" s="192">
        <v>8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76</v>
      </c>
      <c r="AY161" s="198" t="s">
        <v>225</v>
      </c>
    </row>
    <row r="162" spans="1:65" s="13" customFormat="1" ht="11.25">
      <c r="B162" s="187"/>
      <c r="C162" s="188"/>
      <c r="D162" s="189" t="s">
        <v>234</v>
      </c>
      <c r="E162" s="190" t="s">
        <v>19</v>
      </c>
      <c r="F162" s="191" t="s">
        <v>820</v>
      </c>
      <c r="G162" s="188"/>
      <c r="H162" s="192">
        <v>33.200000000000003</v>
      </c>
      <c r="I162" s="193"/>
      <c r="J162" s="188"/>
      <c r="K162" s="188"/>
      <c r="L162" s="194"/>
      <c r="M162" s="195"/>
      <c r="N162" s="196"/>
      <c r="O162" s="196"/>
      <c r="P162" s="196"/>
      <c r="Q162" s="196"/>
      <c r="R162" s="196"/>
      <c r="S162" s="196"/>
      <c r="T162" s="197"/>
      <c r="AT162" s="198" t="s">
        <v>234</v>
      </c>
      <c r="AU162" s="198" t="s">
        <v>86</v>
      </c>
      <c r="AV162" s="13" t="s">
        <v>86</v>
      </c>
      <c r="AW162" s="13" t="s">
        <v>37</v>
      </c>
      <c r="AX162" s="13" t="s">
        <v>76</v>
      </c>
      <c r="AY162" s="198" t="s">
        <v>225</v>
      </c>
    </row>
    <row r="163" spans="1:65" s="14" customFormat="1" ht="11.25">
      <c r="B163" s="199"/>
      <c r="C163" s="200"/>
      <c r="D163" s="189" t="s">
        <v>234</v>
      </c>
      <c r="E163" s="201" t="s">
        <v>19</v>
      </c>
      <c r="F163" s="202" t="s">
        <v>245</v>
      </c>
      <c r="G163" s="200"/>
      <c r="H163" s="203">
        <v>41.2</v>
      </c>
      <c r="I163" s="204"/>
      <c r="J163" s="200"/>
      <c r="K163" s="200"/>
      <c r="L163" s="205"/>
      <c r="M163" s="206"/>
      <c r="N163" s="207"/>
      <c r="O163" s="207"/>
      <c r="P163" s="207"/>
      <c r="Q163" s="207"/>
      <c r="R163" s="207"/>
      <c r="S163" s="207"/>
      <c r="T163" s="208"/>
      <c r="AT163" s="209" t="s">
        <v>234</v>
      </c>
      <c r="AU163" s="209" t="s">
        <v>86</v>
      </c>
      <c r="AV163" s="14" t="s">
        <v>232</v>
      </c>
      <c r="AW163" s="14" t="s">
        <v>37</v>
      </c>
      <c r="AX163" s="14" t="s">
        <v>84</v>
      </c>
      <c r="AY163" s="209" t="s">
        <v>225</v>
      </c>
    </row>
    <row r="164" spans="1:65" s="2" customFormat="1" ht="44.25" customHeight="1">
      <c r="A164" s="35"/>
      <c r="B164" s="36"/>
      <c r="C164" s="174" t="s">
        <v>160</v>
      </c>
      <c r="D164" s="174" t="s">
        <v>227</v>
      </c>
      <c r="E164" s="175" t="s">
        <v>895</v>
      </c>
      <c r="F164" s="176" t="s">
        <v>896</v>
      </c>
      <c r="G164" s="177" t="s">
        <v>230</v>
      </c>
      <c r="H164" s="178">
        <v>33.200000000000003</v>
      </c>
      <c r="I164" s="179"/>
      <c r="J164" s="180">
        <f>ROUND(I164*H164,2)</f>
        <v>0</v>
      </c>
      <c r="K164" s="176" t="s">
        <v>231</v>
      </c>
      <c r="L164" s="40"/>
      <c r="M164" s="181" t="s">
        <v>19</v>
      </c>
      <c r="N164" s="182" t="s">
        <v>47</v>
      </c>
      <c r="O164" s="65"/>
      <c r="P164" s="183">
        <f>O164*H164</f>
        <v>0</v>
      </c>
      <c r="Q164" s="183">
        <v>0</v>
      </c>
      <c r="R164" s="183">
        <f>Q164*H164</f>
        <v>0</v>
      </c>
      <c r="S164" s="183">
        <v>0</v>
      </c>
      <c r="T164" s="184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5" t="s">
        <v>232</v>
      </c>
      <c r="AT164" s="185" t="s">
        <v>227</v>
      </c>
      <c r="AU164" s="185" t="s">
        <v>86</v>
      </c>
      <c r="AY164" s="18" t="s">
        <v>225</v>
      </c>
      <c r="BE164" s="186">
        <f>IF(N164="základní",J164,0)</f>
        <v>0</v>
      </c>
      <c r="BF164" s="186">
        <f>IF(N164="snížená",J164,0)</f>
        <v>0</v>
      </c>
      <c r="BG164" s="186">
        <f>IF(N164="zákl. přenesená",J164,0)</f>
        <v>0</v>
      </c>
      <c r="BH164" s="186">
        <f>IF(N164="sníž. přenesená",J164,0)</f>
        <v>0</v>
      </c>
      <c r="BI164" s="186">
        <f>IF(N164="nulová",J164,0)</f>
        <v>0</v>
      </c>
      <c r="BJ164" s="18" t="s">
        <v>84</v>
      </c>
      <c r="BK164" s="186">
        <f>ROUND(I164*H164,2)</f>
        <v>0</v>
      </c>
      <c r="BL164" s="18" t="s">
        <v>232</v>
      </c>
      <c r="BM164" s="185" t="s">
        <v>897</v>
      </c>
    </row>
    <row r="165" spans="1:65" s="13" customFormat="1" ht="11.25">
      <c r="B165" s="187"/>
      <c r="C165" s="188"/>
      <c r="D165" s="189" t="s">
        <v>234</v>
      </c>
      <c r="E165" s="190" t="s">
        <v>19</v>
      </c>
      <c r="F165" s="191" t="s">
        <v>820</v>
      </c>
      <c r="G165" s="188"/>
      <c r="H165" s="192">
        <v>33.200000000000003</v>
      </c>
      <c r="I165" s="193"/>
      <c r="J165" s="188"/>
      <c r="K165" s="188"/>
      <c r="L165" s="194"/>
      <c r="M165" s="195"/>
      <c r="N165" s="196"/>
      <c r="O165" s="196"/>
      <c r="P165" s="196"/>
      <c r="Q165" s="196"/>
      <c r="R165" s="196"/>
      <c r="S165" s="196"/>
      <c r="T165" s="197"/>
      <c r="AT165" s="198" t="s">
        <v>234</v>
      </c>
      <c r="AU165" s="198" t="s">
        <v>86</v>
      </c>
      <c r="AV165" s="13" t="s">
        <v>86</v>
      </c>
      <c r="AW165" s="13" t="s">
        <v>37</v>
      </c>
      <c r="AX165" s="13" t="s">
        <v>84</v>
      </c>
      <c r="AY165" s="198" t="s">
        <v>225</v>
      </c>
    </row>
    <row r="166" spans="1:65" s="2" customFormat="1" ht="44.25" customHeight="1">
      <c r="A166" s="35"/>
      <c r="B166" s="36"/>
      <c r="C166" s="174" t="s">
        <v>163</v>
      </c>
      <c r="D166" s="174" t="s">
        <v>227</v>
      </c>
      <c r="E166" s="175" t="s">
        <v>898</v>
      </c>
      <c r="F166" s="176" t="s">
        <v>899</v>
      </c>
      <c r="G166" s="177" t="s">
        <v>230</v>
      </c>
      <c r="H166" s="178">
        <v>8</v>
      </c>
      <c r="I166" s="179"/>
      <c r="J166" s="180">
        <f>ROUND(I166*H166,2)</f>
        <v>0</v>
      </c>
      <c r="K166" s="176" t="s">
        <v>231</v>
      </c>
      <c r="L166" s="40"/>
      <c r="M166" s="181" t="s">
        <v>19</v>
      </c>
      <c r="N166" s="182" t="s">
        <v>47</v>
      </c>
      <c r="O166" s="65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5" t="s">
        <v>232</v>
      </c>
      <c r="AT166" s="185" t="s">
        <v>227</v>
      </c>
      <c r="AU166" s="185" t="s">
        <v>86</v>
      </c>
      <c r="AY166" s="18" t="s">
        <v>225</v>
      </c>
      <c r="BE166" s="186">
        <f>IF(N166="základní",J166,0)</f>
        <v>0</v>
      </c>
      <c r="BF166" s="186">
        <f>IF(N166="snížená",J166,0)</f>
        <v>0</v>
      </c>
      <c r="BG166" s="186">
        <f>IF(N166="zákl. přenesená",J166,0)</f>
        <v>0</v>
      </c>
      <c r="BH166" s="186">
        <f>IF(N166="sníž. přenesená",J166,0)</f>
        <v>0</v>
      </c>
      <c r="BI166" s="186">
        <f>IF(N166="nulová",J166,0)</f>
        <v>0</v>
      </c>
      <c r="BJ166" s="18" t="s">
        <v>84</v>
      </c>
      <c r="BK166" s="186">
        <f>ROUND(I166*H166,2)</f>
        <v>0</v>
      </c>
      <c r="BL166" s="18" t="s">
        <v>232</v>
      </c>
      <c r="BM166" s="185" t="s">
        <v>900</v>
      </c>
    </row>
    <row r="167" spans="1:65" s="13" customFormat="1" ht="11.25">
      <c r="B167" s="187"/>
      <c r="C167" s="188"/>
      <c r="D167" s="189" t="s">
        <v>234</v>
      </c>
      <c r="E167" s="190" t="s">
        <v>19</v>
      </c>
      <c r="F167" s="191" t="s">
        <v>804</v>
      </c>
      <c r="G167" s="188"/>
      <c r="H167" s="192">
        <v>8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84</v>
      </c>
      <c r="AY167" s="198" t="s">
        <v>225</v>
      </c>
    </row>
    <row r="168" spans="1:65" s="12" customFormat="1" ht="22.9" customHeight="1">
      <c r="B168" s="158"/>
      <c r="C168" s="159"/>
      <c r="D168" s="160" t="s">
        <v>75</v>
      </c>
      <c r="E168" s="172" t="s">
        <v>369</v>
      </c>
      <c r="F168" s="172" t="s">
        <v>377</v>
      </c>
      <c r="G168" s="159"/>
      <c r="H168" s="159"/>
      <c r="I168" s="162"/>
      <c r="J168" s="173">
        <f>BK168</f>
        <v>0</v>
      </c>
      <c r="K168" s="159"/>
      <c r="L168" s="164"/>
      <c r="M168" s="165"/>
      <c r="N168" s="166"/>
      <c r="O168" s="166"/>
      <c r="P168" s="167">
        <f>SUM(P169:P208)</f>
        <v>0</v>
      </c>
      <c r="Q168" s="166"/>
      <c r="R168" s="167">
        <f>SUM(R169:R208)</f>
        <v>24.133092999999995</v>
      </c>
      <c r="S168" s="166"/>
      <c r="T168" s="168">
        <f>SUM(T169:T208)</f>
        <v>18.038</v>
      </c>
      <c r="AR168" s="169" t="s">
        <v>84</v>
      </c>
      <c r="AT168" s="170" t="s">
        <v>75</v>
      </c>
      <c r="AU168" s="170" t="s">
        <v>84</v>
      </c>
      <c r="AY168" s="169" t="s">
        <v>225</v>
      </c>
      <c r="BK168" s="171">
        <f>SUM(BK169:BK208)</f>
        <v>0</v>
      </c>
    </row>
    <row r="169" spans="1:65" s="2" customFormat="1" ht="36">
      <c r="A169" s="35"/>
      <c r="B169" s="36"/>
      <c r="C169" s="174" t="s">
        <v>166</v>
      </c>
      <c r="D169" s="174" t="s">
        <v>227</v>
      </c>
      <c r="E169" s="175" t="s">
        <v>1028</v>
      </c>
      <c r="F169" s="176" t="s">
        <v>1029</v>
      </c>
      <c r="G169" s="177" t="s">
        <v>380</v>
      </c>
      <c r="H169" s="178">
        <v>1</v>
      </c>
      <c r="I169" s="179"/>
      <c r="J169" s="180">
        <f>ROUND(I169*H169,2)</f>
        <v>0</v>
      </c>
      <c r="K169" s="176" t="s">
        <v>19</v>
      </c>
      <c r="L169" s="40"/>
      <c r="M169" s="181" t="s">
        <v>19</v>
      </c>
      <c r="N169" s="182" t="s">
        <v>47</v>
      </c>
      <c r="O169" s="65"/>
      <c r="P169" s="183">
        <f>O169*H169</f>
        <v>0</v>
      </c>
      <c r="Q169" s="183">
        <v>4.2</v>
      </c>
      <c r="R169" s="183">
        <f>Q169*H169</f>
        <v>4.2</v>
      </c>
      <c r="S169" s="183">
        <v>0</v>
      </c>
      <c r="T169" s="184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5" t="s">
        <v>232</v>
      </c>
      <c r="AT169" s="185" t="s">
        <v>227</v>
      </c>
      <c r="AU169" s="185" t="s">
        <v>86</v>
      </c>
      <c r="AY169" s="18" t="s">
        <v>225</v>
      </c>
      <c r="BE169" s="186">
        <f>IF(N169="základní",J169,0)</f>
        <v>0</v>
      </c>
      <c r="BF169" s="186">
        <f>IF(N169="snížená",J169,0)</f>
        <v>0</v>
      </c>
      <c r="BG169" s="186">
        <f>IF(N169="zákl. přenesená",J169,0)</f>
        <v>0</v>
      </c>
      <c r="BH169" s="186">
        <f>IF(N169="sníž. přenesená",J169,0)</f>
        <v>0</v>
      </c>
      <c r="BI169" s="186">
        <f>IF(N169="nulová",J169,0)</f>
        <v>0</v>
      </c>
      <c r="BJ169" s="18" t="s">
        <v>84</v>
      </c>
      <c r="BK169" s="186">
        <f>ROUND(I169*H169,2)</f>
        <v>0</v>
      </c>
      <c r="BL169" s="18" t="s">
        <v>232</v>
      </c>
      <c r="BM169" s="185" t="s">
        <v>1062</v>
      </c>
    </row>
    <row r="170" spans="1:65" s="2" customFormat="1" ht="126.75">
      <c r="A170" s="35"/>
      <c r="B170" s="36"/>
      <c r="C170" s="37"/>
      <c r="D170" s="189" t="s">
        <v>414</v>
      </c>
      <c r="E170" s="37"/>
      <c r="F170" s="220" t="s">
        <v>904</v>
      </c>
      <c r="G170" s="37"/>
      <c r="H170" s="37"/>
      <c r="I170" s="221"/>
      <c r="J170" s="37"/>
      <c r="K170" s="37"/>
      <c r="L170" s="40"/>
      <c r="M170" s="222"/>
      <c r="N170" s="223"/>
      <c r="O170" s="65"/>
      <c r="P170" s="65"/>
      <c r="Q170" s="65"/>
      <c r="R170" s="65"/>
      <c r="S170" s="65"/>
      <c r="T170" s="66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T170" s="18" t="s">
        <v>414</v>
      </c>
      <c r="AU170" s="18" t="s">
        <v>86</v>
      </c>
    </row>
    <row r="171" spans="1:65" s="2" customFormat="1" ht="36">
      <c r="A171" s="35"/>
      <c r="B171" s="36"/>
      <c r="C171" s="174" t="s">
        <v>169</v>
      </c>
      <c r="D171" s="174" t="s">
        <v>227</v>
      </c>
      <c r="E171" s="175" t="s">
        <v>1063</v>
      </c>
      <c r="F171" s="176" t="s">
        <v>1064</v>
      </c>
      <c r="G171" s="177" t="s">
        <v>380</v>
      </c>
      <c r="H171" s="178">
        <v>1</v>
      </c>
      <c r="I171" s="179"/>
      <c r="J171" s="180">
        <f>ROUND(I171*H171,2)</f>
        <v>0</v>
      </c>
      <c r="K171" s="176" t="s">
        <v>19</v>
      </c>
      <c r="L171" s="40"/>
      <c r="M171" s="181" t="s">
        <v>19</v>
      </c>
      <c r="N171" s="182" t="s">
        <v>47</v>
      </c>
      <c r="O171" s="65"/>
      <c r="P171" s="183">
        <f>O171*H171</f>
        <v>0</v>
      </c>
      <c r="Q171" s="183">
        <v>0</v>
      </c>
      <c r="R171" s="183">
        <f>Q171*H171</f>
        <v>0</v>
      </c>
      <c r="S171" s="183">
        <v>3.75</v>
      </c>
      <c r="T171" s="184">
        <f>S171*H171</f>
        <v>3.75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5" t="s">
        <v>232</v>
      </c>
      <c r="AT171" s="185" t="s">
        <v>227</v>
      </c>
      <c r="AU171" s="185" t="s">
        <v>86</v>
      </c>
      <c r="AY171" s="18" t="s">
        <v>225</v>
      </c>
      <c r="BE171" s="186">
        <f>IF(N171="základní",J171,0)</f>
        <v>0</v>
      </c>
      <c r="BF171" s="186">
        <f>IF(N171="snížená",J171,0)</f>
        <v>0</v>
      </c>
      <c r="BG171" s="186">
        <f>IF(N171="zákl. přenesená",J171,0)</f>
        <v>0</v>
      </c>
      <c r="BH171" s="186">
        <f>IF(N171="sníž. přenesená",J171,0)</f>
        <v>0</v>
      </c>
      <c r="BI171" s="186">
        <f>IF(N171="nulová",J171,0)</f>
        <v>0</v>
      </c>
      <c r="BJ171" s="18" t="s">
        <v>84</v>
      </c>
      <c r="BK171" s="186">
        <f>ROUND(I171*H171,2)</f>
        <v>0</v>
      </c>
      <c r="BL171" s="18" t="s">
        <v>232</v>
      </c>
      <c r="BM171" s="185" t="s">
        <v>907</v>
      </c>
    </row>
    <row r="172" spans="1:65" s="2" customFormat="1" ht="136.5">
      <c r="A172" s="35"/>
      <c r="B172" s="36"/>
      <c r="C172" s="37"/>
      <c r="D172" s="189" t="s">
        <v>414</v>
      </c>
      <c r="E172" s="37"/>
      <c r="F172" s="220" t="s">
        <v>1065</v>
      </c>
      <c r="G172" s="37"/>
      <c r="H172" s="37"/>
      <c r="I172" s="221"/>
      <c r="J172" s="37"/>
      <c r="K172" s="37"/>
      <c r="L172" s="40"/>
      <c r="M172" s="222"/>
      <c r="N172" s="223"/>
      <c r="O172" s="65"/>
      <c r="P172" s="65"/>
      <c r="Q172" s="65"/>
      <c r="R172" s="65"/>
      <c r="S172" s="65"/>
      <c r="T172" s="66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T172" s="18" t="s">
        <v>414</v>
      </c>
      <c r="AU172" s="18" t="s">
        <v>86</v>
      </c>
    </row>
    <row r="173" spans="1:65" s="2" customFormat="1" ht="36">
      <c r="A173" s="35"/>
      <c r="B173" s="36"/>
      <c r="C173" s="174" t="s">
        <v>172</v>
      </c>
      <c r="D173" s="174" t="s">
        <v>227</v>
      </c>
      <c r="E173" s="175" t="s">
        <v>908</v>
      </c>
      <c r="F173" s="176" t="s">
        <v>909</v>
      </c>
      <c r="G173" s="177" t="s">
        <v>559</v>
      </c>
      <c r="H173" s="178">
        <v>24</v>
      </c>
      <c r="I173" s="179"/>
      <c r="J173" s="180">
        <f>ROUND(I173*H173,2)</f>
        <v>0</v>
      </c>
      <c r="K173" s="176" t="s">
        <v>231</v>
      </c>
      <c r="L173" s="40"/>
      <c r="M173" s="181" t="s">
        <v>19</v>
      </c>
      <c r="N173" s="182" t="s">
        <v>47</v>
      </c>
      <c r="O173" s="65"/>
      <c r="P173" s="183">
        <f>O173*H173</f>
        <v>0</v>
      </c>
      <c r="Q173" s="183">
        <v>3.0599999999999999E-2</v>
      </c>
      <c r="R173" s="183">
        <f>Q173*H173</f>
        <v>0.73439999999999994</v>
      </c>
      <c r="S173" s="183">
        <v>0</v>
      </c>
      <c r="T173" s="184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5" t="s">
        <v>232</v>
      </c>
      <c r="AT173" s="185" t="s">
        <v>227</v>
      </c>
      <c r="AU173" s="185" t="s">
        <v>86</v>
      </c>
      <c r="AY173" s="18" t="s">
        <v>225</v>
      </c>
      <c r="BE173" s="186">
        <f>IF(N173="základní",J173,0)</f>
        <v>0</v>
      </c>
      <c r="BF173" s="186">
        <f>IF(N173="snížená",J173,0)</f>
        <v>0</v>
      </c>
      <c r="BG173" s="186">
        <f>IF(N173="zákl. přenesená",J173,0)</f>
        <v>0</v>
      </c>
      <c r="BH173" s="186">
        <f>IF(N173="sníž. přenesená",J173,0)</f>
        <v>0</v>
      </c>
      <c r="BI173" s="186">
        <f>IF(N173="nulová",J173,0)</f>
        <v>0</v>
      </c>
      <c r="BJ173" s="18" t="s">
        <v>84</v>
      </c>
      <c r="BK173" s="186">
        <f>ROUND(I173*H173,2)</f>
        <v>0</v>
      </c>
      <c r="BL173" s="18" t="s">
        <v>232</v>
      </c>
      <c r="BM173" s="185" t="s">
        <v>910</v>
      </c>
    </row>
    <row r="174" spans="1:65" s="2" customFormat="1" ht="19.5">
      <c r="A174" s="35"/>
      <c r="B174" s="36"/>
      <c r="C174" s="37"/>
      <c r="D174" s="189" t="s">
        <v>414</v>
      </c>
      <c r="E174" s="37"/>
      <c r="F174" s="220" t="s">
        <v>911</v>
      </c>
      <c r="G174" s="37"/>
      <c r="H174" s="37"/>
      <c r="I174" s="221"/>
      <c r="J174" s="37"/>
      <c r="K174" s="37"/>
      <c r="L174" s="40"/>
      <c r="M174" s="222"/>
      <c r="N174" s="223"/>
      <c r="O174" s="65"/>
      <c r="P174" s="65"/>
      <c r="Q174" s="65"/>
      <c r="R174" s="65"/>
      <c r="S174" s="65"/>
      <c r="T174" s="66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T174" s="18" t="s">
        <v>414</v>
      </c>
      <c r="AU174" s="18" t="s">
        <v>86</v>
      </c>
    </row>
    <row r="175" spans="1:65" s="13" customFormat="1" ht="11.25">
      <c r="B175" s="187"/>
      <c r="C175" s="188"/>
      <c r="D175" s="189" t="s">
        <v>234</v>
      </c>
      <c r="E175" s="190" t="s">
        <v>19</v>
      </c>
      <c r="F175" s="191" t="s">
        <v>912</v>
      </c>
      <c r="G175" s="188"/>
      <c r="H175" s="192">
        <v>24</v>
      </c>
      <c r="I175" s="193"/>
      <c r="J175" s="188"/>
      <c r="K175" s="188"/>
      <c r="L175" s="194"/>
      <c r="M175" s="195"/>
      <c r="N175" s="196"/>
      <c r="O175" s="196"/>
      <c r="P175" s="196"/>
      <c r="Q175" s="196"/>
      <c r="R175" s="196"/>
      <c r="S175" s="196"/>
      <c r="T175" s="197"/>
      <c r="AT175" s="198" t="s">
        <v>234</v>
      </c>
      <c r="AU175" s="198" t="s">
        <v>86</v>
      </c>
      <c r="AV175" s="13" t="s">
        <v>86</v>
      </c>
      <c r="AW175" s="13" t="s">
        <v>37</v>
      </c>
      <c r="AX175" s="13" t="s">
        <v>84</v>
      </c>
      <c r="AY175" s="198" t="s">
        <v>225</v>
      </c>
    </row>
    <row r="176" spans="1:65" s="2" customFormat="1" ht="24">
      <c r="A176" s="35"/>
      <c r="B176" s="36"/>
      <c r="C176" s="174" t="s">
        <v>175</v>
      </c>
      <c r="D176" s="174" t="s">
        <v>227</v>
      </c>
      <c r="E176" s="175" t="s">
        <v>661</v>
      </c>
      <c r="F176" s="176" t="s">
        <v>662</v>
      </c>
      <c r="G176" s="177" t="s">
        <v>380</v>
      </c>
      <c r="H176" s="178">
        <v>2</v>
      </c>
      <c r="I176" s="179"/>
      <c r="J176" s="180">
        <f>ROUND(I176*H176,2)</f>
        <v>0</v>
      </c>
      <c r="K176" s="176" t="s">
        <v>231</v>
      </c>
      <c r="L176" s="40"/>
      <c r="M176" s="181" t="s">
        <v>19</v>
      </c>
      <c r="N176" s="182" t="s">
        <v>47</v>
      </c>
      <c r="O176" s="65"/>
      <c r="P176" s="183">
        <f>O176*H176</f>
        <v>0</v>
      </c>
      <c r="Q176" s="183">
        <v>3.75475</v>
      </c>
      <c r="R176" s="183">
        <f>Q176*H176</f>
        <v>7.5095000000000001</v>
      </c>
      <c r="S176" s="183">
        <v>0</v>
      </c>
      <c r="T176" s="184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5" t="s">
        <v>232</v>
      </c>
      <c r="AT176" s="185" t="s">
        <v>227</v>
      </c>
      <c r="AU176" s="185" t="s">
        <v>86</v>
      </c>
      <c r="AY176" s="18" t="s">
        <v>225</v>
      </c>
      <c r="BE176" s="186">
        <f>IF(N176="základní",J176,0)</f>
        <v>0</v>
      </c>
      <c r="BF176" s="186">
        <f>IF(N176="snížená",J176,0)</f>
        <v>0</v>
      </c>
      <c r="BG176" s="186">
        <f>IF(N176="zákl. přenesená",J176,0)</f>
        <v>0</v>
      </c>
      <c r="BH176" s="186">
        <f>IF(N176="sníž. přenesená",J176,0)</f>
        <v>0</v>
      </c>
      <c r="BI176" s="186">
        <f>IF(N176="nulová",J176,0)</f>
        <v>0</v>
      </c>
      <c r="BJ176" s="18" t="s">
        <v>84</v>
      </c>
      <c r="BK176" s="186">
        <f>ROUND(I176*H176,2)</f>
        <v>0</v>
      </c>
      <c r="BL176" s="18" t="s">
        <v>232</v>
      </c>
      <c r="BM176" s="185" t="s">
        <v>663</v>
      </c>
    </row>
    <row r="177" spans="1:65" s="2" customFormat="1" ht="16.5" customHeight="1">
      <c r="A177" s="35"/>
      <c r="B177" s="36"/>
      <c r="C177" s="210" t="s">
        <v>178</v>
      </c>
      <c r="D177" s="210" t="s">
        <v>410</v>
      </c>
      <c r="E177" s="211" t="s">
        <v>471</v>
      </c>
      <c r="F177" s="212" t="s">
        <v>472</v>
      </c>
      <c r="G177" s="213" t="s">
        <v>230</v>
      </c>
      <c r="H177" s="214">
        <v>16.95</v>
      </c>
      <c r="I177" s="215"/>
      <c r="J177" s="216">
        <f>ROUND(I177*H177,2)</f>
        <v>0</v>
      </c>
      <c r="K177" s="212" t="s">
        <v>19</v>
      </c>
      <c r="L177" s="217"/>
      <c r="M177" s="218" t="s">
        <v>19</v>
      </c>
      <c r="N177" s="219" t="s">
        <v>47</v>
      </c>
      <c r="O177" s="65"/>
      <c r="P177" s="183">
        <f>O177*H177</f>
        <v>0</v>
      </c>
      <c r="Q177" s="183">
        <v>2.4500000000000001E-2</v>
      </c>
      <c r="R177" s="183">
        <f>Q177*H177</f>
        <v>0.41527500000000001</v>
      </c>
      <c r="S177" s="183">
        <v>0</v>
      </c>
      <c r="T177" s="184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5" t="s">
        <v>365</v>
      </c>
      <c r="AT177" s="185" t="s">
        <v>410</v>
      </c>
      <c r="AU177" s="185" t="s">
        <v>86</v>
      </c>
      <c r="AY177" s="18" t="s">
        <v>225</v>
      </c>
      <c r="BE177" s="186">
        <f>IF(N177="základní",J177,0)</f>
        <v>0</v>
      </c>
      <c r="BF177" s="186">
        <f>IF(N177="snížená",J177,0)</f>
        <v>0</v>
      </c>
      <c r="BG177" s="186">
        <f>IF(N177="zákl. přenesená",J177,0)</f>
        <v>0</v>
      </c>
      <c r="BH177" s="186">
        <f>IF(N177="sníž. přenesená",J177,0)</f>
        <v>0</v>
      </c>
      <c r="BI177" s="186">
        <f>IF(N177="nulová",J177,0)</f>
        <v>0</v>
      </c>
      <c r="BJ177" s="18" t="s">
        <v>84</v>
      </c>
      <c r="BK177" s="186">
        <f>ROUND(I177*H177,2)</f>
        <v>0</v>
      </c>
      <c r="BL177" s="18" t="s">
        <v>232</v>
      </c>
      <c r="BM177" s="185" t="s">
        <v>664</v>
      </c>
    </row>
    <row r="178" spans="1:65" s="13" customFormat="1" ht="11.25">
      <c r="B178" s="187"/>
      <c r="C178" s="188"/>
      <c r="D178" s="189" t="s">
        <v>234</v>
      </c>
      <c r="E178" s="190" t="s">
        <v>654</v>
      </c>
      <c r="F178" s="191" t="s">
        <v>1066</v>
      </c>
      <c r="G178" s="188"/>
      <c r="H178" s="192">
        <v>16.95</v>
      </c>
      <c r="I178" s="193"/>
      <c r="J178" s="188"/>
      <c r="K178" s="188"/>
      <c r="L178" s="194"/>
      <c r="M178" s="195"/>
      <c r="N178" s="196"/>
      <c r="O178" s="196"/>
      <c r="P178" s="196"/>
      <c r="Q178" s="196"/>
      <c r="R178" s="196"/>
      <c r="S178" s="196"/>
      <c r="T178" s="197"/>
      <c r="AT178" s="198" t="s">
        <v>234</v>
      </c>
      <c r="AU178" s="198" t="s">
        <v>86</v>
      </c>
      <c r="AV178" s="13" t="s">
        <v>86</v>
      </c>
      <c r="AW178" s="13" t="s">
        <v>37</v>
      </c>
      <c r="AX178" s="13" t="s">
        <v>84</v>
      </c>
      <c r="AY178" s="198" t="s">
        <v>225</v>
      </c>
    </row>
    <row r="179" spans="1:65" s="2" customFormat="1" ht="24">
      <c r="A179" s="35"/>
      <c r="B179" s="36"/>
      <c r="C179" s="174" t="s">
        <v>181</v>
      </c>
      <c r="D179" s="174" t="s">
        <v>227</v>
      </c>
      <c r="E179" s="175" t="s">
        <v>919</v>
      </c>
      <c r="F179" s="176" t="s">
        <v>920</v>
      </c>
      <c r="G179" s="177" t="s">
        <v>559</v>
      </c>
      <c r="H179" s="178">
        <v>16</v>
      </c>
      <c r="I179" s="179"/>
      <c r="J179" s="180">
        <f>ROUND(I179*H179,2)</f>
        <v>0</v>
      </c>
      <c r="K179" s="176" t="s">
        <v>231</v>
      </c>
      <c r="L179" s="40"/>
      <c r="M179" s="181" t="s">
        <v>19</v>
      </c>
      <c r="N179" s="182" t="s">
        <v>47</v>
      </c>
      <c r="O179" s="65"/>
      <c r="P179" s="183">
        <f>O179*H179</f>
        <v>0</v>
      </c>
      <c r="Q179" s="183">
        <v>1.4999999999999999E-4</v>
      </c>
      <c r="R179" s="183">
        <f>Q179*H179</f>
        <v>2.3999999999999998E-3</v>
      </c>
      <c r="S179" s="183">
        <v>0</v>
      </c>
      <c r="T179" s="184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5" t="s">
        <v>232</v>
      </c>
      <c r="AT179" s="185" t="s">
        <v>227</v>
      </c>
      <c r="AU179" s="185" t="s">
        <v>86</v>
      </c>
      <c r="AY179" s="18" t="s">
        <v>225</v>
      </c>
      <c r="BE179" s="186">
        <f>IF(N179="základní",J179,0)</f>
        <v>0</v>
      </c>
      <c r="BF179" s="186">
        <f>IF(N179="snížená",J179,0)</f>
        <v>0</v>
      </c>
      <c r="BG179" s="186">
        <f>IF(N179="zákl. přenesená",J179,0)</f>
        <v>0</v>
      </c>
      <c r="BH179" s="186">
        <f>IF(N179="sníž. přenesená",J179,0)</f>
        <v>0</v>
      </c>
      <c r="BI179" s="186">
        <f>IF(N179="nulová",J179,0)</f>
        <v>0</v>
      </c>
      <c r="BJ179" s="18" t="s">
        <v>84</v>
      </c>
      <c r="BK179" s="186">
        <f>ROUND(I179*H179,2)</f>
        <v>0</v>
      </c>
      <c r="BL179" s="18" t="s">
        <v>232</v>
      </c>
      <c r="BM179" s="185" t="s">
        <v>921</v>
      </c>
    </row>
    <row r="180" spans="1:65" s="13" customFormat="1" ht="11.25">
      <c r="B180" s="187"/>
      <c r="C180" s="188"/>
      <c r="D180" s="189" t="s">
        <v>234</v>
      </c>
      <c r="E180" s="190" t="s">
        <v>19</v>
      </c>
      <c r="F180" s="191" t="s">
        <v>922</v>
      </c>
      <c r="G180" s="188"/>
      <c r="H180" s="192">
        <v>16</v>
      </c>
      <c r="I180" s="193"/>
      <c r="J180" s="188"/>
      <c r="K180" s="188"/>
      <c r="L180" s="194"/>
      <c r="M180" s="195"/>
      <c r="N180" s="196"/>
      <c r="O180" s="196"/>
      <c r="P180" s="196"/>
      <c r="Q180" s="196"/>
      <c r="R180" s="196"/>
      <c r="S180" s="196"/>
      <c r="T180" s="197"/>
      <c r="AT180" s="198" t="s">
        <v>234</v>
      </c>
      <c r="AU180" s="198" t="s">
        <v>86</v>
      </c>
      <c r="AV180" s="13" t="s">
        <v>86</v>
      </c>
      <c r="AW180" s="13" t="s">
        <v>37</v>
      </c>
      <c r="AX180" s="13" t="s">
        <v>84</v>
      </c>
      <c r="AY180" s="198" t="s">
        <v>225</v>
      </c>
    </row>
    <row r="181" spans="1:65" s="2" customFormat="1" ht="24">
      <c r="A181" s="35"/>
      <c r="B181" s="36"/>
      <c r="C181" s="174" t="s">
        <v>184</v>
      </c>
      <c r="D181" s="174" t="s">
        <v>227</v>
      </c>
      <c r="E181" s="175" t="s">
        <v>923</v>
      </c>
      <c r="F181" s="176" t="s">
        <v>924</v>
      </c>
      <c r="G181" s="177" t="s">
        <v>559</v>
      </c>
      <c r="H181" s="178">
        <v>16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2.0000000000000001E-4</v>
      </c>
      <c r="R181" s="183">
        <f>Q181*H181</f>
        <v>3.2000000000000002E-3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925</v>
      </c>
    </row>
    <row r="182" spans="1:65" s="13" customFormat="1" ht="11.25">
      <c r="B182" s="187"/>
      <c r="C182" s="188"/>
      <c r="D182" s="189" t="s">
        <v>234</v>
      </c>
      <c r="E182" s="190" t="s">
        <v>19</v>
      </c>
      <c r="F182" s="191" t="s">
        <v>922</v>
      </c>
      <c r="G182" s="188"/>
      <c r="H182" s="192">
        <v>16</v>
      </c>
      <c r="I182" s="193"/>
      <c r="J182" s="188"/>
      <c r="K182" s="188"/>
      <c r="L182" s="194"/>
      <c r="M182" s="195"/>
      <c r="N182" s="196"/>
      <c r="O182" s="196"/>
      <c r="P182" s="196"/>
      <c r="Q182" s="196"/>
      <c r="R182" s="196"/>
      <c r="S182" s="196"/>
      <c r="T182" s="197"/>
      <c r="AT182" s="198" t="s">
        <v>234</v>
      </c>
      <c r="AU182" s="198" t="s">
        <v>86</v>
      </c>
      <c r="AV182" s="13" t="s">
        <v>86</v>
      </c>
      <c r="AW182" s="13" t="s">
        <v>37</v>
      </c>
      <c r="AX182" s="13" t="s">
        <v>84</v>
      </c>
      <c r="AY182" s="198" t="s">
        <v>225</v>
      </c>
    </row>
    <row r="183" spans="1:65" s="2" customFormat="1" ht="36">
      <c r="A183" s="35"/>
      <c r="B183" s="36"/>
      <c r="C183" s="174" t="s">
        <v>187</v>
      </c>
      <c r="D183" s="174" t="s">
        <v>227</v>
      </c>
      <c r="E183" s="175" t="s">
        <v>926</v>
      </c>
      <c r="F183" s="176" t="s">
        <v>927</v>
      </c>
      <c r="G183" s="177" t="s">
        <v>559</v>
      </c>
      <c r="H183" s="178">
        <v>16</v>
      </c>
      <c r="I183" s="179"/>
      <c r="J183" s="180">
        <f>ROUND(I183*H183,2)</f>
        <v>0</v>
      </c>
      <c r="K183" s="176" t="s">
        <v>231</v>
      </c>
      <c r="L183" s="40"/>
      <c r="M183" s="181" t="s">
        <v>19</v>
      </c>
      <c r="N183" s="182" t="s">
        <v>47</v>
      </c>
      <c r="O183" s="65"/>
      <c r="P183" s="183">
        <f>O183*H183</f>
        <v>0</v>
      </c>
      <c r="Q183" s="183">
        <v>0</v>
      </c>
      <c r="R183" s="183">
        <f>Q183*H183</f>
        <v>0</v>
      </c>
      <c r="S183" s="183">
        <v>0</v>
      </c>
      <c r="T183" s="184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5" t="s">
        <v>232</v>
      </c>
      <c r="AT183" s="185" t="s">
        <v>227</v>
      </c>
      <c r="AU183" s="185" t="s">
        <v>86</v>
      </c>
      <c r="AY183" s="18" t="s">
        <v>225</v>
      </c>
      <c r="BE183" s="186">
        <f>IF(N183="základní",J183,0)</f>
        <v>0</v>
      </c>
      <c r="BF183" s="186">
        <f>IF(N183="snížená",J183,0)</f>
        <v>0</v>
      </c>
      <c r="BG183" s="186">
        <f>IF(N183="zákl. přenesená",J183,0)</f>
        <v>0</v>
      </c>
      <c r="BH183" s="186">
        <f>IF(N183="sníž. přenesená",J183,0)</f>
        <v>0</v>
      </c>
      <c r="BI183" s="186">
        <f>IF(N183="nulová",J183,0)</f>
        <v>0</v>
      </c>
      <c r="BJ183" s="18" t="s">
        <v>84</v>
      </c>
      <c r="BK183" s="186">
        <f>ROUND(I183*H183,2)</f>
        <v>0</v>
      </c>
      <c r="BL183" s="18" t="s">
        <v>232</v>
      </c>
      <c r="BM183" s="185" t="s">
        <v>928</v>
      </c>
    </row>
    <row r="184" spans="1:65" s="13" customFormat="1" ht="11.25">
      <c r="B184" s="187"/>
      <c r="C184" s="188"/>
      <c r="D184" s="189" t="s">
        <v>234</v>
      </c>
      <c r="E184" s="190" t="s">
        <v>19</v>
      </c>
      <c r="F184" s="191" t="s">
        <v>922</v>
      </c>
      <c r="G184" s="188"/>
      <c r="H184" s="192">
        <v>16</v>
      </c>
      <c r="I184" s="193"/>
      <c r="J184" s="188"/>
      <c r="K184" s="188"/>
      <c r="L184" s="194"/>
      <c r="M184" s="195"/>
      <c r="N184" s="196"/>
      <c r="O184" s="196"/>
      <c r="P184" s="196"/>
      <c r="Q184" s="196"/>
      <c r="R184" s="196"/>
      <c r="S184" s="196"/>
      <c r="T184" s="197"/>
      <c r="AT184" s="198" t="s">
        <v>234</v>
      </c>
      <c r="AU184" s="198" t="s">
        <v>86</v>
      </c>
      <c r="AV184" s="13" t="s">
        <v>86</v>
      </c>
      <c r="AW184" s="13" t="s">
        <v>37</v>
      </c>
      <c r="AX184" s="13" t="s">
        <v>84</v>
      </c>
      <c r="AY184" s="198" t="s">
        <v>225</v>
      </c>
    </row>
    <row r="185" spans="1:65" s="2" customFormat="1" ht="36">
      <c r="A185" s="35"/>
      <c r="B185" s="36"/>
      <c r="C185" s="174" t="s">
        <v>595</v>
      </c>
      <c r="D185" s="174" t="s">
        <v>227</v>
      </c>
      <c r="E185" s="175" t="s">
        <v>929</v>
      </c>
      <c r="F185" s="176" t="s">
        <v>930</v>
      </c>
      <c r="G185" s="177" t="s">
        <v>559</v>
      </c>
      <c r="H185" s="178">
        <v>16.2</v>
      </c>
      <c r="I185" s="179"/>
      <c r="J185" s="180">
        <f>ROUND(I185*H185,2)</f>
        <v>0</v>
      </c>
      <c r="K185" s="176" t="s">
        <v>231</v>
      </c>
      <c r="L185" s="40"/>
      <c r="M185" s="181" t="s">
        <v>19</v>
      </c>
      <c r="N185" s="182" t="s">
        <v>47</v>
      </c>
      <c r="O185" s="65"/>
      <c r="P185" s="183">
        <f>O185*H185</f>
        <v>0</v>
      </c>
      <c r="Q185" s="183">
        <v>0</v>
      </c>
      <c r="R185" s="183">
        <f>Q185*H185</f>
        <v>0</v>
      </c>
      <c r="S185" s="183">
        <v>0</v>
      </c>
      <c r="T185" s="184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5" t="s">
        <v>232</v>
      </c>
      <c r="AT185" s="185" t="s">
        <v>227</v>
      </c>
      <c r="AU185" s="185" t="s">
        <v>86</v>
      </c>
      <c r="AY185" s="18" t="s">
        <v>225</v>
      </c>
      <c r="BE185" s="186">
        <f>IF(N185="základní",J185,0)</f>
        <v>0</v>
      </c>
      <c r="BF185" s="186">
        <f>IF(N185="snížená",J185,0)</f>
        <v>0</v>
      </c>
      <c r="BG185" s="186">
        <f>IF(N185="zákl. přenesená",J185,0)</f>
        <v>0</v>
      </c>
      <c r="BH185" s="186">
        <f>IF(N185="sníž. přenesená",J185,0)</f>
        <v>0</v>
      </c>
      <c r="BI185" s="186">
        <f>IF(N185="nulová",J185,0)</f>
        <v>0</v>
      </c>
      <c r="BJ185" s="18" t="s">
        <v>84</v>
      </c>
      <c r="BK185" s="186">
        <f>ROUND(I185*H185,2)</f>
        <v>0</v>
      </c>
      <c r="BL185" s="18" t="s">
        <v>232</v>
      </c>
      <c r="BM185" s="185" t="s">
        <v>931</v>
      </c>
    </row>
    <row r="186" spans="1:65" s="13" customFormat="1" ht="11.25">
      <c r="B186" s="187"/>
      <c r="C186" s="188"/>
      <c r="D186" s="189" t="s">
        <v>234</v>
      </c>
      <c r="E186" s="190" t="s">
        <v>19</v>
      </c>
      <c r="F186" s="191" t="s">
        <v>932</v>
      </c>
      <c r="G186" s="188"/>
      <c r="H186" s="192">
        <v>16.2</v>
      </c>
      <c r="I186" s="193"/>
      <c r="J186" s="188"/>
      <c r="K186" s="188"/>
      <c r="L186" s="194"/>
      <c r="M186" s="195"/>
      <c r="N186" s="196"/>
      <c r="O186" s="196"/>
      <c r="P186" s="196"/>
      <c r="Q186" s="196"/>
      <c r="R186" s="196"/>
      <c r="S186" s="196"/>
      <c r="T186" s="197"/>
      <c r="AT186" s="198" t="s">
        <v>234</v>
      </c>
      <c r="AU186" s="198" t="s">
        <v>86</v>
      </c>
      <c r="AV186" s="13" t="s">
        <v>86</v>
      </c>
      <c r="AW186" s="13" t="s">
        <v>37</v>
      </c>
      <c r="AX186" s="13" t="s">
        <v>84</v>
      </c>
      <c r="AY186" s="198" t="s">
        <v>225</v>
      </c>
    </row>
    <row r="187" spans="1:65" s="2" customFormat="1" ht="55.5" customHeight="1">
      <c r="A187" s="35"/>
      <c r="B187" s="36"/>
      <c r="C187" s="174" t="s">
        <v>607</v>
      </c>
      <c r="D187" s="174" t="s">
        <v>227</v>
      </c>
      <c r="E187" s="175" t="s">
        <v>933</v>
      </c>
      <c r="F187" s="176" t="s">
        <v>934</v>
      </c>
      <c r="G187" s="177" t="s">
        <v>559</v>
      </c>
      <c r="H187" s="178">
        <v>16.2</v>
      </c>
      <c r="I187" s="179"/>
      <c r="J187" s="180">
        <f>ROUND(I187*H187,2)</f>
        <v>0</v>
      </c>
      <c r="K187" s="176" t="s">
        <v>231</v>
      </c>
      <c r="L187" s="40"/>
      <c r="M187" s="181" t="s">
        <v>19</v>
      </c>
      <c r="N187" s="182" t="s">
        <v>47</v>
      </c>
      <c r="O187" s="65"/>
      <c r="P187" s="183">
        <f>O187*H187</f>
        <v>0</v>
      </c>
      <c r="Q187" s="183">
        <v>9.0000000000000006E-5</v>
      </c>
      <c r="R187" s="183">
        <f>Q187*H187</f>
        <v>1.4580000000000001E-3</v>
      </c>
      <c r="S187" s="183">
        <v>0</v>
      </c>
      <c r="T187" s="184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5" t="s">
        <v>232</v>
      </c>
      <c r="AT187" s="185" t="s">
        <v>227</v>
      </c>
      <c r="AU187" s="185" t="s">
        <v>86</v>
      </c>
      <c r="AY187" s="18" t="s">
        <v>225</v>
      </c>
      <c r="BE187" s="186">
        <f>IF(N187="základní",J187,0)</f>
        <v>0</v>
      </c>
      <c r="BF187" s="186">
        <f>IF(N187="snížená",J187,0)</f>
        <v>0</v>
      </c>
      <c r="BG187" s="186">
        <f>IF(N187="zákl. přenesená",J187,0)</f>
        <v>0</v>
      </c>
      <c r="BH187" s="186">
        <f>IF(N187="sníž. přenesená",J187,0)</f>
        <v>0</v>
      </c>
      <c r="BI187" s="186">
        <f>IF(N187="nulová",J187,0)</f>
        <v>0</v>
      </c>
      <c r="BJ187" s="18" t="s">
        <v>84</v>
      </c>
      <c r="BK187" s="186">
        <f>ROUND(I187*H187,2)</f>
        <v>0</v>
      </c>
      <c r="BL187" s="18" t="s">
        <v>232</v>
      </c>
      <c r="BM187" s="185" t="s">
        <v>935</v>
      </c>
    </row>
    <row r="188" spans="1:65" s="13" customFormat="1" ht="11.25">
      <c r="B188" s="187"/>
      <c r="C188" s="188"/>
      <c r="D188" s="189" t="s">
        <v>234</v>
      </c>
      <c r="E188" s="190" t="s">
        <v>19</v>
      </c>
      <c r="F188" s="191" t="s">
        <v>932</v>
      </c>
      <c r="G188" s="188"/>
      <c r="H188" s="192">
        <v>16.2</v>
      </c>
      <c r="I188" s="193"/>
      <c r="J188" s="188"/>
      <c r="K188" s="188"/>
      <c r="L188" s="194"/>
      <c r="M188" s="195"/>
      <c r="N188" s="196"/>
      <c r="O188" s="196"/>
      <c r="P188" s="196"/>
      <c r="Q188" s="196"/>
      <c r="R188" s="196"/>
      <c r="S188" s="196"/>
      <c r="T188" s="197"/>
      <c r="AT188" s="198" t="s">
        <v>234</v>
      </c>
      <c r="AU188" s="198" t="s">
        <v>86</v>
      </c>
      <c r="AV188" s="13" t="s">
        <v>86</v>
      </c>
      <c r="AW188" s="13" t="s">
        <v>37</v>
      </c>
      <c r="AX188" s="13" t="s">
        <v>84</v>
      </c>
      <c r="AY188" s="198" t="s">
        <v>225</v>
      </c>
    </row>
    <row r="189" spans="1:65" s="2" customFormat="1" ht="24">
      <c r="A189" s="35"/>
      <c r="B189" s="36"/>
      <c r="C189" s="174" t="s">
        <v>624</v>
      </c>
      <c r="D189" s="174" t="s">
        <v>227</v>
      </c>
      <c r="E189" s="175" t="s">
        <v>571</v>
      </c>
      <c r="F189" s="176" t="s">
        <v>572</v>
      </c>
      <c r="G189" s="177" t="s">
        <v>559</v>
      </c>
      <c r="H189" s="178">
        <v>26.2</v>
      </c>
      <c r="I189" s="179"/>
      <c r="J189" s="180">
        <f>ROUND(I189*H189,2)</f>
        <v>0</v>
      </c>
      <c r="K189" s="176" t="s">
        <v>231</v>
      </c>
      <c r="L189" s="40"/>
      <c r="M189" s="181" t="s">
        <v>19</v>
      </c>
      <c r="N189" s="182" t="s">
        <v>47</v>
      </c>
      <c r="O189" s="65"/>
      <c r="P189" s="183">
        <f>O189*H189</f>
        <v>0</v>
      </c>
      <c r="Q189" s="183">
        <v>0</v>
      </c>
      <c r="R189" s="183">
        <f>Q189*H189</f>
        <v>0</v>
      </c>
      <c r="S189" s="183">
        <v>0</v>
      </c>
      <c r="T189" s="184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5" t="s">
        <v>232</v>
      </c>
      <c r="AT189" s="185" t="s">
        <v>227</v>
      </c>
      <c r="AU189" s="185" t="s">
        <v>86</v>
      </c>
      <c r="AY189" s="18" t="s">
        <v>225</v>
      </c>
      <c r="BE189" s="186">
        <f>IF(N189="základní",J189,0)</f>
        <v>0</v>
      </c>
      <c r="BF189" s="186">
        <f>IF(N189="snížená",J189,0)</f>
        <v>0</v>
      </c>
      <c r="BG189" s="186">
        <f>IF(N189="zákl. přenesená",J189,0)</f>
        <v>0</v>
      </c>
      <c r="BH189" s="186">
        <f>IF(N189="sníž. přenesená",J189,0)</f>
        <v>0</v>
      </c>
      <c r="BI189" s="186">
        <f>IF(N189="nulová",J189,0)</f>
        <v>0</v>
      </c>
      <c r="BJ189" s="18" t="s">
        <v>84</v>
      </c>
      <c r="BK189" s="186">
        <f>ROUND(I189*H189,2)</f>
        <v>0</v>
      </c>
      <c r="BL189" s="18" t="s">
        <v>232</v>
      </c>
      <c r="BM189" s="185" t="s">
        <v>936</v>
      </c>
    </row>
    <row r="190" spans="1:65" s="13" customFormat="1" ht="11.25">
      <c r="B190" s="187"/>
      <c r="C190" s="188"/>
      <c r="D190" s="189" t="s">
        <v>234</v>
      </c>
      <c r="E190" s="190" t="s">
        <v>19</v>
      </c>
      <c r="F190" s="191" t="s">
        <v>932</v>
      </c>
      <c r="G190" s="188"/>
      <c r="H190" s="192">
        <v>16.2</v>
      </c>
      <c r="I190" s="193"/>
      <c r="J190" s="188"/>
      <c r="K190" s="188"/>
      <c r="L190" s="194"/>
      <c r="M190" s="195"/>
      <c r="N190" s="196"/>
      <c r="O190" s="196"/>
      <c r="P190" s="196"/>
      <c r="Q190" s="196"/>
      <c r="R190" s="196"/>
      <c r="S190" s="196"/>
      <c r="T190" s="197"/>
      <c r="AT190" s="198" t="s">
        <v>234</v>
      </c>
      <c r="AU190" s="198" t="s">
        <v>86</v>
      </c>
      <c r="AV190" s="13" t="s">
        <v>86</v>
      </c>
      <c r="AW190" s="13" t="s">
        <v>37</v>
      </c>
      <c r="AX190" s="13" t="s">
        <v>76</v>
      </c>
      <c r="AY190" s="198" t="s">
        <v>225</v>
      </c>
    </row>
    <row r="191" spans="1:65" s="13" customFormat="1" ht="11.25">
      <c r="B191" s="187"/>
      <c r="C191" s="188"/>
      <c r="D191" s="189" t="s">
        <v>234</v>
      </c>
      <c r="E191" s="190" t="s">
        <v>19</v>
      </c>
      <c r="F191" s="191" t="s">
        <v>1033</v>
      </c>
      <c r="G191" s="188"/>
      <c r="H191" s="192">
        <v>10</v>
      </c>
      <c r="I191" s="193"/>
      <c r="J191" s="188"/>
      <c r="K191" s="188"/>
      <c r="L191" s="194"/>
      <c r="M191" s="195"/>
      <c r="N191" s="196"/>
      <c r="O191" s="196"/>
      <c r="P191" s="196"/>
      <c r="Q191" s="196"/>
      <c r="R191" s="196"/>
      <c r="S191" s="196"/>
      <c r="T191" s="197"/>
      <c r="AT191" s="198" t="s">
        <v>234</v>
      </c>
      <c r="AU191" s="198" t="s">
        <v>86</v>
      </c>
      <c r="AV191" s="13" t="s">
        <v>86</v>
      </c>
      <c r="AW191" s="13" t="s">
        <v>37</v>
      </c>
      <c r="AX191" s="13" t="s">
        <v>76</v>
      </c>
      <c r="AY191" s="198" t="s">
        <v>225</v>
      </c>
    </row>
    <row r="192" spans="1:65" s="14" customFormat="1" ht="11.25">
      <c r="B192" s="199"/>
      <c r="C192" s="200"/>
      <c r="D192" s="189" t="s">
        <v>234</v>
      </c>
      <c r="E192" s="201" t="s">
        <v>19</v>
      </c>
      <c r="F192" s="202" t="s">
        <v>245</v>
      </c>
      <c r="G192" s="200"/>
      <c r="H192" s="203">
        <v>26.2</v>
      </c>
      <c r="I192" s="204"/>
      <c r="J192" s="200"/>
      <c r="K192" s="200"/>
      <c r="L192" s="205"/>
      <c r="M192" s="206"/>
      <c r="N192" s="207"/>
      <c r="O192" s="207"/>
      <c r="P192" s="207"/>
      <c r="Q192" s="207"/>
      <c r="R192" s="207"/>
      <c r="S192" s="207"/>
      <c r="T192" s="208"/>
      <c r="AT192" s="209" t="s">
        <v>234</v>
      </c>
      <c r="AU192" s="209" t="s">
        <v>86</v>
      </c>
      <c r="AV192" s="14" t="s">
        <v>232</v>
      </c>
      <c r="AW192" s="14" t="s">
        <v>37</v>
      </c>
      <c r="AX192" s="14" t="s">
        <v>84</v>
      </c>
      <c r="AY192" s="209" t="s">
        <v>225</v>
      </c>
    </row>
    <row r="193" spans="1:65" s="2" customFormat="1" ht="24">
      <c r="A193" s="35"/>
      <c r="B193" s="36"/>
      <c r="C193" s="174" t="s">
        <v>630</v>
      </c>
      <c r="D193" s="174" t="s">
        <v>227</v>
      </c>
      <c r="E193" s="175" t="s">
        <v>938</v>
      </c>
      <c r="F193" s="176" t="s">
        <v>939</v>
      </c>
      <c r="G193" s="177" t="s">
        <v>559</v>
      </c>
      <c r="H193" s="178">
        <v>10</v>
      </c>
      <c r="I193" s="179"/>
      <c r="J193" s="180">
        <f>ROUND(I193*H193,2)</f>
        <v>0</v>
      </c>
      <c r="K193" s="176" t="s">
        <v>231</v>
      </c>
      <c r="L193" s="40"/>
      <c r="M193" s="181" t="s">
        <v>19</v>
      </c>
      <c r="N193" s="182" t="s">
        <v>47</v>
      </c>
      <c r="O193" s="65"/>
      <c r="P193" s="183">
        <f>O193*H193</f>
        <v>0</v>
      </c>
      <c r="Q193" s="183">
        <v>0</v>
      </c>
      <c r="R193" s="183">
        <f>Q193*H193</f>
        <v>0</v>
      </c>
      <c r="S193" s="183">
        <v>0</v>
      </c>
      <c r="T193" s="184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5" t="s">
        <v>232</v>
      </c>
      <c r="AT193" s="185" t="s">
        <v>227</v>
      </c>
      <c r="AU193" s="185" t="s">
        <v>86</v>
      </c>
      <c r="AY193" s="18" t="s">
        <v>225</v>
      </c>
      <c r="BE193" s="186">
        <f>IF(N193="základní",J193,0)</f>
        <v>0</v>
      </c>
      <c r="BF193" s="186">
        <f>IF(N193="snížená",J193,0)</f>
        <v>0</v>
      </c>
      <c r="BG193" s="186">
        <f>IF(N193="zákl. přenesená",J193,0)</f>
        <v>0</v>
      </c>
      <c r="BH193" s="186">
        <f>IF(N193="sníž. přenesená",J193,0)</f>
        <v>0</v>
      </c>
      <c r="BI193" s="186">
        <f>IF(N193="nulová",J193,0)</f>
        <v>0</v>
      </c>
      <c r="BJ193" s="18" t="s">
        <v>84</v>
      </c>
      <c r="BK193" s="186">
        <f>ROUND(I193*H193,2)</f>
        <v>0</v>
      </c>
      <c r="BL193" s="18" t="s">
        <v>232</v>
      </c>
      <c r="BM193" s="185" t="s">
        <v>940</v>
      </c>
    </row>
    <row r="194" spans="1:65" s="13" customFormat="1" ht="11.25">
      <c r="B194" s="187"/>
      <c r="C194" s="188"/>
      <c r="D194" s="189" t="s">
        <v>234</v>
      </c>
      <c r="E194" s="190" t="s">
        <v>19</v>
      </c>
      <c r="F194" s="191" t="s">
        <v>1033</v>
      </c>
      <c r="G194" s="188"/>
      <c r="H194" s="192">
        <v>10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37</v>
      </c>
      <c r="AX194" s="13" t="s">
        <v>84</v>
      </c>
      <c r="AY194" s="198" t="s">
        <v>225</v>
      </c>
    </row>
    <row r="195" spans="1:65" s="2" customFormat="1" ht="24">
      <c r="A195" s="35"/>
      <c r="B195" s="36"/>
      <c r="C195" s="174" t="s">
        <v>634</v>
      </c>
      <c r="D195" s="174" t="s">
        <v>227</v>
      </c>
      <c r="E195" s="175" t="s">
        <v>941</v>
      </c>
      <c r="F195" s="176" t="s">
        <v>942</v>
      </c>
      <c r="G195" s="177" t="s">
        <v>559</v>
      </c>
      <c r="H195" s="178">
        <v>10</v>
      </c>
      <c r="I195" s="179"/>
      <c r="J195" s="180">
        <f>ROUND(I195*H195,2)</f>
        <v>0</v>
      </c>
      <c r="K195" s="176" t="s">
        <v>231</v>
      </c>
      <c r="L195" s="40"/>
      <c r="M195" s="181" t="s">
        <v>19</v>
      </c>
      <c r="N195" s="182" t="s">
        <v>47</v>
      </c>
      <c r="O195" s="65"/>
      <c r="P195" s="183">
        <f>O195*H195</f>
        <v>0</v>
      </c>
      <c r="Q195" s="183">
        <v>3.0000000000000001E-5</v>
      </c>
      <c r="R195" s="183">
        <f>Q195*H195</f>
        <v>3.0000000000000003E-4</v>
      </c>
      <c r="S195" s="183">
        <v>0</v>
      </c>
      <c r="T195" s="184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5" t="s">
        <v>232</v>
      </c>
      <c r="AT195" s="185" t="s">
        <v>227</v>
      </c>
      <c r="AU195" s="185" t="s">
        <v>86</v>
      </c>
      <c r="AY195" s="18" t="s">
        <v>225</v>
      </c>
      <c r="BE195" s="186">
        <f>IF(N195="základní",J195,0)</f>
        <v>0</v>
      </c>
      <c r="BF195" s="186">
        <f>IF(N195="snížená",J195,0)</f>
        <v>0</v>
      </c>
      <c r="BG195" s="186">
        <f>IF(N195="zákl. přenesená",J195,0)</f>
        <v>0</v>
      </c>
      <c r="BH195" s="186">
        <f>IF(N195="sníž. přenesená",J195,0)</f>
        <v>0</v>
      </c>
      <c r="BI195" s="186">
        <f>IF(N195="nulová",J195,0)</f>
        <v>0</v>
      </c>
      <c r="BJ195" s="18" t="s">
        <v>84</v>
      </c>
      <c r="BK195" s="186">
        <f>ROUND(I195*H195,2)</f>
        <v>0</v>
      </c>
      <c r="BL195" s="18" t="s">
        <v>232</v>
      </c>
      <c r="BM195" s="185" t="s">
        <v>943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1033</v>
      </c>
      <c r="G196" s="188"/>
      <c r="H196" s="192">
        <v>10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84</v>
      </c>
      <c r="AY196" s="198" t="s">
        <v>225</v>
      </c>
    </row>
    <row r="197" spans="1:65" s="2" customFormat="1" ht="55.5" customHeight="1">
      <c r="A197" s="35"/>
      <c r="B197" s="36"/>
      <c r="C197" s="174" t="s">
        <v>640</v>
      </c>
      <c r="D197" s="174" t="s">
        <v>227</v>
      </c>
      <c r="E197" s="175" t="s">
        <v>1067</v>
      </c>
      <c r="F197" s="176" t="s">
        <v>1068</v>
      </c>
      <c r="G197" s="177" t="s">
        <v>559</v>
      </c>
      <c r="H197" s="178">
        <v>40</v>
      </c>
      <c r="I197" s="179"/>
      <c r="J197" s="180">
        <f>ROUND(I197*H197,2)</f>
        <v>0</v>
      </c>
      <c r="K197" s="176" t="s">
        <v>231</v>
      </c>
      <c r="L197" s="40"/>
      <c r="M197" s="181" t="s">
        <v>19</v>
      </c>
      <c r="N197" s="182" t="s">
        <v>47</v>
      </c>
      <c r="O197" s="65"/>
      <c r="P197" s="183">
        <f>O197*H197</f>
        <v>0</v>
      </c>
      <c r="Q197" s="183">
        <v>0.14760999999999999</v>
      </c>
      <c r="R197" s="183">
        <f>Q197*H197</f>
        <v>5.9043999999999999</v>
      </c>
      <c r="S197" s="183">
        <v>0</v>
      </c>
      <c r="T197" s="184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5" t="s">
        <v>232</v>
      </c>
      <c r="AT197" s="185" t="s">
        <v>227</v>
      </c>
      <c r="AU197" s="185" t="s">
        <v>86</v>
      </c>
      <c r="AY197" s="18" t="s">
        <v>225</v>
      </c>
      <c r="BE197" s="186">
        <f>IF(N197="základní",J197,0)</f>
        <v>0</v>
      </c>
      <c r="BF197" s="186">
        <f>IF(N197="snížená",J197,0)</f>
        <v>0</v>
      </c>
      <c r="BG197" s="186">
        <f>IF(N197="zákl. přenesená",J197,0)</f>
        <v>0</v>
      </c>
      <c r="BH197" s="186">
        <f>IF(N197="sníž. přenesená",J197,0)</f>
        <v>0</v>
      </c>
      <c r="BI197" s="186">
        <f>IF(N197="nulová",J197,0)</f>
        <v>0</v>
      </c>
      <c r="BJ197" s="18" t="s">
        <v>84</v>
      </c>
      <c r="BK197" s="186">
        <f>ROUND(I197*H197,2)</f>
        <v>0</v>
      </c>
      <c r="BL197" s="18" t="s">
        <v>232</v>
      </c>
      <c r="BM197" s="185" t="s">
        <v>1069</v>
      </c>
    </row>
    <row r="198" spans="1:65" s="13" customFormat="1" ht="11.25">
      <c r="B198" s="187"/>
      <c r="C198" s="188"/>
      <c r="D198" s="189" t="s">
        <v>234</v>
      </c>
      <c r="E198" s="190" t="s">
        <v>19</v>
      </c>
      <c r="F198" s="191" t="s">
        <v>1070</v>
      </c>
      <c r="G198" s="188"/>
      <c r="H198" s="192">
        <v>40</v>
      </c>
      <c r="I198" s="193"/>
      <c r="J198" s="188"/>
      <c r="K198" s="188"/>
      <c r="L198" s="194"/>
      <c r="M198" s="195"/>
      <c r="N198" s="196"/>
      <c r="O198" s="196"/>
      <c r="P198" s="196"/>
      <c r="Q198" s="196"/>
      <c r="R198" s="196"/>
      <c r="S198" s="196"/>
      <c r="T198" s="197"/>
      <c r="AT198" s="198" t="s">
        <v>234</v>
      </c>
      <c r="AU198" s="198" t="s">
        <v>86</v>
      </c>
      <c r="AV198" s="13" t="s">
        <v>86</v>
      </c>
      <c r="AW198" s="13" t="s">
        <v>37</v>
      </c>
      <c r="AX198" s="13" t="s">
        <v>84</v>
      </c>
      <c r="AY198" s="198" t="s">
        <v>225</v>
      </c>
    </row>
    <row r="199" spans="1:65" s="2" customFormat="1" ht="16.5" customHeight="1">
      <c r="A199" s="35"/>
      <c r="B199" s="36"/>
      <c r="C199" s="210" t="s">
        <v>644</v>
      </c>
      <c r="D199" s="210" t="s">
        <v>410</v>
      </c>
      <c r="E199" s="211" t="s">
        <v>1071</v>
      </c>
      <c r="F199" s="212" t="s">
        <v>1072</v>
      </c>
      <c r="G199" s="213" t="s">
        <v>559</v>
      </c>
      <c r="H199" s="214">
        <v>40</v>
      </c>
      <c r="I199" s="215"/>
      <c r="J199" s="216">
        <f>ROUND(I199*H199,2)</f>
        <v>0</v>
      </c>
      <c r="K199" s="212" t="s">
        <v>231</v>
      </c>
      <c r="L199" s="217"/>
      <c r="M199" s="218" t="s">
        <v>19</v>
      </c>
      <c r="N199" s="219" t="s">
        <v>47</v>
      </c>
      <c r="O199" s="65"/>
      <c r="P199" s="183">
        <f>O199*H199</f>
        <v>0</v>
      </c>
      <c r="Q199" s="183">
        <v>0.13400000000000001</v>
      </c>
      <c r="R199" s="183">
        <f>Q199*H199</f>
        <v>5.36</v>
      </c>
      <c r="S199" s="183">
        <v>0</v>
      </c>
      <c r="T199" s="184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5" t="s">
        <v>365</v>
      </c>
      <c r="AT199" s="185" t="s">
        <v>410</v>
      </c>
      <c r="AU199" s="185" t="s">
        <v>86</v>
      </c>
      <c r="AY199" s="18" t="s">
        <v>225</v>
      </c>
      <c r="BE199" s="186">
        <f>IF(N199="základní",J199,0)</f>
        <v>0</v>
      </c>
      <c r="BF199" s="186">
        <f>IF(N199="snížená",J199,0)</f>
        <v>0</v>
      </c>
      <c r="BG199" s="186">
        <f>IF(N199="zákl. přenesená",J199,0)</f>
        <v>0</v>
      </c>
      <c r="BH199" s="186">
        <f>IF(N199="sníž. přenesená",J199,0)</f>
        <v>0</v>
      </c>
      <c r="BI199" s="186">
        <f>IF(N199="nulová",J199,0)</f>
        <v>0</v>
      </c>
      <c r="BJ199" s="18" t="s">
        <v>84</v>
      </c>
      <c r="BK199" s="186">
        <f>ROUND(I199*H199,2)</f>
        <v>0</v>
      </c>
      <c r="BL199" s="18" t="s">
        <v>232</v>
      </c>
      <c r="BM199" s="185" t="s">
        <v>1073</v>
      </c>
    </row>
    <row r="200" spans="1:65" s="2" customFormat="1" ht="36">
      <c r="A200" s="35"/>
      <c r="B200" s="36"/>
      <c r="C200" s="174" t="s">
        <v>650</v>
      </c>
      <c r="D200" s="174" t="s">
        <v>227</v>
      </c>
      <c r="E200" s="175" t="s">
        <v>574</v>
      </c>
      <c r="F200" s="176" t="s">
        <v>575</v>
      </c>
      <c r="G200" s="177" t="s">
        <v>576</v>
      </c>
      <c r="H200" s="178">
        <v>4</v>
      </c>
      <c r="I200" s="179"/>
      <c r="J200" s="180">
        <f>ROUND(I200*H200,2)</f>
        <v>0</v>
      </c>
      <c r="K200" s="176" t="s">
        <v>231</v>
      </c>
      <c r="L200" s="40"/>
      <c r="M200" s="181" t="s">
        <v>19</v>
      </c>
      <c r="N200" s="182" t="s">
        <v>47</v>
      </c>
      <c r="O200" s="65"/>
      <c r="P200" s="183">
        <f>O200*H200</f>
        <v>0</v>
      </c>
      <c r="Q200" s="183">
        <v>0</v>
      </c>
      <c r="R200" s="183">
        <f>Q200*H200</f>
        <v>0</v>
      </c>
      <c r="S200" s="183">
        <v>0</v>
      </c>
      <c r="T200" s="184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5" t="s">
        <v>232</v>
      </c>
      <c r="AT200" s="185" t="s">
        <v>227</v>
      </c>
      <c r="AU200" s="185" t="s">
        <v>86</v>
      </c>
      <c r="AY200" s="18" t="s">
        <v>225</v>
      </c>
      <c r="BE200" s="186">
        <f>IF(N200="základní",J200,0)</f>
        <v>0</v>
      </c>
      <c r="BF200" s="186">
        <f>IF(N200="snížená",J200,0)</f>
        <v>0</v>
      </c>
      <c r="BG200" s="186">
        <f>IF(N200="zákl. přenesená",J200,0)</f>
        <v>0</v>
      </c>
      <c r="BH200" s="186">
        <f>IF(N200="sníž. přenesená",J200,0)</f>
        <v>0</v>
      </c>
      <c r="BI200" s="186">
        <f>IF(N200="nulová",J200,0)</f>
        <v>0</v>
      </c>
      <c r="BJ200" s="18" t="s">
        <v>84</v>
      </c>
      <c r="BK200" s="186">
        <f>ROUND(I200*H200,2)</f>
        <v>0</v>
      </c>
      <c r="BL200" s="18" t="s">
        <v>232</v>
      </c>
      <c r="BM200" s="185" t="s">
        <v>1074</v>
      </c>
    </row>
    <row r="201" spans="1:65" s="2" customFormat="1" ht="78" customHeight="1">
      <c r="A201" s="35"/>
      <c r="B201" s="36"/>
      <c r="C201" s="174" t="s">
        <v>944</v>
      </c>
      <c r="D201" s="174" t="s">
        <v>227</v>
      </c>
      <c r="E201" s="175" t="s">
        <v>947</v>
      </c>
      <c r="F201" s="176" t="s">
        <v>948</v>
      </c>
      <c r="G201" s="177" t="s">
        <v>559</v>
      </c>
      <c r="H201" s="178">
        <v>24</v>
      </c>
      <c r="I201" s="179"/>
      <c r="J201" s="180">
        <f>ROUND(I201*H201,2)</f>
        <v>0</v>
      </c>
      <c r="K201" s="176" t="s">
        <v>231</v>
      </c>
      <c r="L201" s="40"/>
      <c r="M201" s="181" t="s">
        <v>19</v>
      </c>
      <c r="N201" s="182" t="s">
        <v>47</v>
      </c>
      <c r="O201" s="65"/>
      <c r="P201" s="183">
        <f>O201*H201</f>
        <v>0</v>
      </c>
      <c r="Q201" s="183">
        <v>9.0000000000000006E-5</v>
      </c>
      <c r="R201" s="183">
        <f>Q201*H201</f>
        <v>2.16E-3</v>
      </c>
      <c r="S201" s="183">
        <v>1.2E-2</v>
      </c>
      <c r="T201" s="184">
        <f>S201*H201</f>
        <v>0.28800000000000003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5" t="s">
        <v>232</v>
      </c>
      <c r="AT201" s="185" t="s">
        <v>227</v>
      </c>
      <c r="AU201" s="185" t="s">
        <v>86</v>
      </c>
      <c r="AY201" s="18" t="s">
        <v>225</v>
      </c>
      <c r="BE201" s="186">
        <f>IF(N201="základní",J201,0)</f>
        <v>0</v>
      </c>
      <c r="BF201" s="186">
        <f>IF(N201="snížená",J201,0)</f>
        <v>0</v>
      </c>
      <c r="BG201" s="186">
        <f>IF(N201="zákl. přenesená",J201,0)</f>
        <v>0</v>
      </c>
      <c r="BH201" s="186">
        <f>IF(N201="sníž. přenesená",J201,0)</f>
        <v>0</v>
      </c>
      <c r="BI201" s="186">
        <f>IF(N201="nulová",J201,0)</f>
        <v>0</v>
      </c>
      <c r="BJ201" s="18" t="s">
        <v>84</v>
      </c>
      <c r="BK201" s="186">
        <f>ROUND(I201*H201,2)</f>
        <v>0</v>
      </c>
      <c r="BL201" s="18" t="s">
        <v>232</v>
      </c>
      <c r="BM201" s="185" t="s">
        <v>949</v>
      </c>
    </row>
    <row r="202" spans="1:65" s="2" customFormat="1" ht="19.5">
      <c r="A202" s="35"/>
      <c r="B202" s="36"/>
      <c r="C202" s="37"/>
      <c r="D202" s="189" t="s">
        <v>414</v>
      </c>
      <c r="E202" s="37"/>
      <c r="F202" s="220" t="s">
        <v>950</v>
      </c>
      <c r="G202" s="37"/>
      <c r="H202" s="37"/>
      <c r="I202" s="221"/>
      <c r="J202" s="37"/>
      <c r="K202" s="37"/>
      <c r="L202" s="40"/>
      <c r="M202" s="222"/>
      <c r="N202" s="223"/>
      <c r="O202" s="65"/>
      <c r="P202" s="65"/>
      <c r="Q202" s="65"/>
      <c r="R202" s="65"/>
      <c r="S202" s="65"/>
      <c r="T202" s="66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T202" s="18" t="s">
        <v>414</v>
      </c>
      <c r="AU202" s="18" t="s">
        <v>86</v>
      </c>
    </row>
    <row r="203" spans="1:65" s="13" customFormat="1" ht="11.25">
      <c r="B203" s="187"/>
      <c r="C203" s="188"/>
      <c r="D203" s="189" t="s">
        <v>234</v>
      </c>
      <c r="E203" s="190" t="s">
        <v>783</v>
      </c>
      <c r="F203" s="191" t="s">
        <v>1035</v>
      </c>
      <c r="G203" s="188"/>
      <c r="H203" s="192">
        <v>24</v>
      </c>
      <c r="I203" s="193"/>
      <c r="J203" s="188"/>
      <c r="K203" s="188"/>
      <c r="L203" s="194"/>
      <c r="M203" s="195"/>
      <c r="N203" s="196"/>
      <c r="O203" s="196"/>
      <c r="P203" s="196"/>
      <c r="Q203" s="196"/>
      <c r="R203" s="196"/>
      <c r="S203" s="196"/>
      <c r="T203" s="197"/>
      <c r="AT203" s="198" t="s">
        <v>234</v>
      </c>
      <c r="AU203" s="198" t="s">
        <v>86</v>
      </c>
      <c r="AV203" s="13" t="s">
        <v>86</v>
      </c>
      <c r="AW203" s="13" t="s">
        <v>37</v>
      </c>
      <c r="AX203" s="13" t="s">
        <v>84</v>
      </c>
      <c r="AY203" s="198" t="s">
        <v>225</v>
      </c>
    </row>
    <row r="204" spans="1:65" s="2" customFormat="1" ht="55.5" customHeight="1">
      <c r="A204" s="35"/>
      <c r="B204" s="36"/>
      <c r="C204" s="174" t="s">
        <v>946</v>
      </c>
      <c r="D204" s="174" t="s">
        <v>227</v>
      </c>
      <c r="E204" s="175" t="s">
        <v>608</v>
      </c>
      <c r="F204" s="176" t="s">
        <v>667</v>
      </c>
      <c r="G204" s="177" t="s">
        <v>230</v>
      </c>
      <c r="H204" s="178">
        <v>16.95</v>
      </c>
      <c r="I204" s="179"/>
      <c r="J204" s="180">
        <f>ROUND(I204*H204,2)</f>
        <v>0</v>
      </c>
      <c r="K204" s="176" t="s">
        <v>19</v>
      </c>
      <c r="L204" s="40"/>
      <c r="M204" s="181" t="s">
        <v>19</v>
      </c>
      <c r="N204" s="182" t="s">
        <v>47</v>
      </c>
      <c r="O204" s="65"/>
      <c r="P204" s="183">
        <f>O204*H204</f>
        <v>0</v>
      </c>
      <c r="Q204" s="183">
        <v>0</v>
      </c>
      <c r="R204" s="183">
        <f>Q204*H204</f>
        <v>0</v>
      </c>
      <c r="S204" s="183">
        <v>0</v>
      </c>
      <c r="T204" s="184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5" t="s">
        <v>232</v>
      </c>
      <c r="AT204" s="185" t="s">
        <v>227</v>
      </c>
      <c r="AU204" s="185" t="s">
        <v>86</v>
      </c>
      <c r="AY204" s="18" t="s">
        <v>225</v>
      </c>
      <c r="BE204" s="186">
        <f>IF(N204="základní",J204,0)</f>
        <v>0</v>
      </c>
      <c r="BF204" s="186">
        <f>IF(N204="snížená",J204,0)</f>
        <v>0</v>
      </c>
      <c r="BG204" s="186">
        <f>IF(N204="zákl. přenesená",J204,0)</f>
        <v>0</v>
      </c>
      <c r="BH204" s="186">
        <f>IF(N204="sníž. přenesená",J204,0)</f>
        <v>0</v>
      </c>
      <c r="BI204" s="186">
        <f>IF(N204="nulová",J204,0)</f>
        <v>0</v>
      </c>
      <c r="BJ204" s="18" t="s">
        <v>84</v>
      </c>
      <c r="BK204" s="186">
        <f>ROUND(I204*H204,2)</f>
        <v>0</v>
      </c>
      <c r="BL204" s="18" t="s">
        <v>232</v>
      </c>
      <c r="BM204" s="185" t="s">
        <v>955</v>
      </c>
    </row>
    <row r="205" spans="1:65" s="2" customFormat="1" ht="19.5">
      <c r="A205" s="35"/>
      <c r="B205" s="36"/>
      <c r="C205" s="37"/>
      <c r="D205" s="189" t="s">
        <v>414</v>
      </c>
      <c r="E205" s="37"/>
      <c r="F205" s="220" t="s">
        <v>669</v>
      </c>
      <c r="G205" s="37"/>
      <c r="H205" s="37"/>
      <c r="I205" s="221"/>
      <c r="J205" s="37"/>
      <c r="K205" s="37"/>
      <c r="L205" s="40"/>
      <c r="M205" s="222"/>
      <c r="N205" s="223"/>
      <c r="O205" s="65"/>
      <c r="P205" s="65"/>
      <c r="Q205" s="65"/>
      <c r="R205" s="65"/>
      <c r="S205" s="65"/>
      <c r="T205" s="66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T205" s="18" t="s">
        <v>414</v>
      </c>
      <c r="AU205" s="18" t="s">
        <v>86</v>
      </c>
    </row>
    <row r="206" spans="1:65" s="13" customFormat="1" ht="11.25">
      <c r="B206" s="187"/>
      <c r="C206" s="188"/>
      <c r="D206" s="189" t="s">
        <v>234</v>
      </c>
      <c r="E206" s="190" t="s">
        <v>19</v>
      </c>
      <c r="F206" s="191" t="s">
        <v>670</v>
      </c>
      <c r="G206" s="188"/>
      <c r="H206" s="192">
        <v>16.95</v>
      </c>
      <c r="I206" s="193"/>
      <c r="J206" s="188"/>
      <c r="K206" s="188"/>
      <c r="L206" s="194"/>
      <c r="M206" s="195"/>
      <c r="N206" s="196"/>
      <c r="O206" s="196"/>
      <c r="P206" s="196"/>
      <c r="Q206" s="196"/>
      <c r="R206" s="196"/>
      <c r="S206" s="196"/>
      <c r="T206" s="197"/>
      <c r="AT206" s="198" t="s">
        <v>234</v>
      </c>
      <c r="AU206" s="198" t="s">
        <v>86</v>
      </c>
      <c r="AV206" s="13" t="s">
        <v>86</v>
      </c>
      <c r="AW206" s="13" t="s">
        <v>37</v>
      </c>
      <c r="AX206" s="13" t="s">
        <v>84</v>
      </c>
      <c r="AY206" s="198" t="s">
        <v>225</v>
      </c>
    </row>
    <row r="207" spans="1:65" s="2" customFormat="1" ht="60">
      <c r="A207" s="35"/>
      <c r="B207" s="36"/>
      <c r="C207" s="174" t="s">
        <v>952</v>
      </c>
      <c r="D207" s="174" t="s">
        <v>227</v>
      </c>
      <c r="E207" s="175" t="s">
        <v>1075</v>
      </c>
      <c r="F207" s="176" t="s">
        <v>1076</v>
      </c>
      <c r="G207" s="177" t="s">
        <v>559</v>
      </c>
      <c r="H207" s="178">
        <v>40</v>
      </c>
      <c r="I207" s="179"/>
      <c r="J207" s="180">
        <f>ROUND(I207*H207,2)</f>
        <v>0</v>
      </c>
      <c r="K207" s="176" t="s">
        <v>231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0</v>
      </c>
      <c r="R207" s="183">
        <f>Q207*H207</f>
        <v>0</v>
      </c>
      <c r="S207" s="183">
        <v>0.35</v>
      </c>
      <c r="T207" s="184">
        <f>S207*H207</f>
        <v>14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1077</v>
      </c>
    </row>
    <row r="208" spans="1:65" s="13" customFormat="1" ht="11.25">
      <c r="B208" s="187"/>
      <c r="C208" s="188"/>
      <c r="D208" s="189" t="s">
        <v>234</v>
      </c>
      <c r="E208" s="190" t="s">
        <v>1048</v>
      </c>
      <c r="F208" s="191" t="s">
        <v>1078</v>
      </c>
      <c r="G208" s="188"/>
      <c r="H208" s="192">
        <v>40</v>
      </c>
      <c r="I208" s="193"/>
      <c r="J208" s="188"/>
      <c r="K208" s="188"/>
      <c r="L208" s="194"/>
      <c r="M208" s="195"/>
      <c r="N208" s="196"/>
      <c r="O208" s="196"/>
      <c r="P208" s="196"/>
      <c r="Q208" s="196"/>
      <c r="R208" s="196"/>
      <c r="S208" s="196"/>
      <c r="T208" s="197"/>
      <c r="AT208" s="198" t="s">
        <v>234</v>
      </c>
      <c r="AU208" s="198" t="s">
        <v>86</v>
      </c>
      <c r="AV208" s="13" t="s">
        <v>86</v>
      </c>
      <c r="AW208" s="13" t="s">
        <v>37</v>
      </c>
      <c r="AX208" s="13" t="s">
        <v>84</v>
      </c>
      <c r="AY208" s="198" t="s">
        <v>225</v>
      </c>
    </row>
    <row r="209" spans="1:65" s="12" customFormat="1" ht="22.9" customHeight="1">
      <c r="B209" s="158"/>
      <c r="C209" s="159"/>
      <c r="D209" s="160" t="s">
        <v>75</v>
      </c>
      <c r="E209" s="172" t="s">
        <v>628</v>
      </c>
      <c r="F209" s="172" t="s">
        <v>629</v>
      </c>
      <c r="G209" s="159"/>
      <c r="H209" s="159"/>
      <c r="I209" s="162"/>
      <c r="J209" s="173">
        <f>BK209</f>
        <v>0</v>
      </c>
      <c r="K209" s="159"/>
      <c r="L209" s="164"/>
      <c r="M209" s="165"/>
      <c r="N209" s="166"/>
      <c r="O209" s="166"/>
      <c r="P209" s="167">
        <f>SUM(P210:P215)</f>
        <v>0</v>
      </c>
      <c r="Q209" s="166"/>
      <c r="R209" s="167">
        <f>SUM(R210:R215)</f>
        <v>0</v>
      </c>
      <c r="S209" s="166"/>
      <c r="T209" s="168">
        <f>SUM(T210:T215)</f>
        <v>0</v>
      </c>
      <c r="AR209" s="169" t="s">
        <v>84</v>
      </c>
      <c r="AT209" s="170" t="s">
        <v>75</v>
      </c>
      <c r="AU209" s="170" t="s">
        <v>84</v>
      </c>
      <c r="AY209" s="169" t="s">
        <v>225</v>
      </c>
      <c r="BK209" s="171">
        <f>SUM(BK210:BK215)</f>
        <v>0</v>
      </c>
    </row>
    <row r="210" spans="1:65" s="2" customFormat="1" ht="36">
      <c r="A210" s="35"/>
      <c r="B210" s="36"/>
      <c r="C210" s="174" t="s">
        <v>954</v>
      </c>
      <c r="D210" s="174" t="s">
        <v>227</v>
      </c>
      <c r="E210" s="175" t="s">
        <v>631</v>
      </c>
      <c r="F210" s="176" t="s">
        <v>632</v>
      </c>
      <c r="G210" s="177" t="s">
        <v>361</v>
      </c>
      <c r="H210" s="178">
        <v>30.050999999999998</v>
      </c>
      <c r="I210" s="179"/>
      <c r="J210" s="180">
        <f>ROUND(I210*H210,2)</f>
        <v>0</v>
      </c>
      <c r="K210" s="176" t="s">
        <v>231</v>
      </c>
      <c r="L210" s="40"/>
      <c r="M210" s="181" t="s">
        <v>19</v>
      </c>
      <c r="N210" s="182" t="s">
        <v>47</v>
      </c>
      <c r="O210" s="65"/>
      <c r="P210" s="183">
        <f>O210*H210</f>
        <v>0</v>
      </c>
      <c r="Q210" s="183">
        <v>0</v>
      </c>
      <c r="R210" s="183">
        <f>Q210*H210</f>
        <v>0</v>
      </c>
      <c r="S210" s="183">
        <v>0</v>
      </c>
      <c r="T210" s="184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5" t="s">
        <v>232</v>
      </c>
      <c r="AT210" s="185" t="s">
        <v>227</v>
      </c>
      <c r="AU210" s="185" t="s">
        <v>86</v>
      </c>
      <c r="AY210" s="18" t="s">
        <v>225</v>
      </c>
      <c r="BE210" s="186">
        <f>IF(N210="základní",J210,0)</f>
        <v>0</v>
      </c>
      <c r="BF210" s="186">
        <f>IF(N210="snížená",J210,0)</f>
        <v>0</v>
      </c>
      <c r="BG210" s="186">
        <f>IF(N210="zákl. přenesená",J210,0)</f>
        <v>0</v>
      </c>
      <c r="BH210" s="186">
        <f>IF(N210="sníž. přenesená",J210,0)</f>
        <v>0</v>
      </c>
      <c r="BI210" s="186">
        <f>IF(N210="nulová",J210,0)</f>
        <v>0</v>
      </c>
      <c r="BJ210" s="18" t="s">
        <v>84</v>
      </c>
      <c r="BK210" s="186">
        <f>ROUND(I210*H210,2)</f>
        <v>0</v>
      </c>
      <c r="BL210" s="18" t="s">
        <v>232</v>
      </c>
      <c r="BM210" s="185" t="s">
        <v>671</v>
      </c>
    </row>
    <row r="211" spans="1:65" s="2" customFormat="1" ht="36">
      <c r="A211" s="35"/>
      <c r="B211" s="36"/>
      <c r="C211" s="174" t="s">
        <v>956</v>
      </c>
      <c r="D211" s="174" t="s">
        <v>227</v>
      </c>
      <c r="E211" s="175" t="s">
        <v>635</v>
      </c>
      <c r="F211" s="176" t="s">
        <v>636</v>
      </c>
      <c r="G211" s="177" t="s">
        <v>361</v>
      </c>
      <c r="H211" s="178">
        <v>300.51</v>
      </c>
      <c r="I211" s="179"/>
      <c r="J211" s="180">
        <f>ROUND(I211*H211,2)</f>
        <v>0</v>
      </c>
      <c r="K211" s="176" t="s">
        <v>231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0</v>
      </c>
      <c r="R211" s="183">
        <f>Q211*H211</f>
        <v>0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672</v>
      </c>
    </row>
    <row r="212" spans="1:65" s="13" customFormat="1" ht="11.25">
      <c r="B212" s="187"/>
      <c r="C212" s="188"/>
      <c r="D212" s="189" t="s">
        <v>234</v>
      </c>
      <c r="E212" s="188"/>
      <c r="F212" s="191" t="s">
        <v>1079</v>
      </c>
      <c r="G212" s="188"/>
      <c r="H212" s="192">
        <v>300.51</v>
      </c>
      <c r="I212" s="193"/>
      <c r="J212" s="188"/>
      <c r="K212" s="188"/>
      <c r="L212" s="194"/>
      <c r="M212" s="195"/>
      <c r="N212" s="196"/>
      <c r="O212" s="196"/>
      <c r="P212" s="196"/>
      <c r="Q212" s="196"/>
      <c r="R212" s="196"/>
      <c r="S212" s="196"/>
      <c r="T212" s="197"/>
      <c r="AT212" s="198" t="s">
        <v>234</v>
      </c>
      <c r="AU212" s="198" t="s">
        <v>86</v>
      </c>
      <c r="AV212" s="13" t="s">
        <v>86</v>
      </c>
      <c r="AW212" s="13" t="s">
        <v>4</v>
      </c>
      <c r="AX212" s="13" t="s">
        <v>84</v>
      </c>
      <c r="AY212" s="198" t="s">
        <v>225</v>
      </c>
    </row>
    <row r="213" spans="1:65" s="2" customFormat="1" ht="44.25" customHeight="1">
      <c r="A213" s="35"/>
      <c r="B213" s="36"/>
      <c r="C213" s="174" t="s">
        <v>957</v>
      </c>
      <c r="D213" s="174" t="s">
        <v>227</v>
      </c>
      <c r="E213" s="175" t="s">
        <v>641</v>
      </c>
      <c r="F213" s="176" t="s">
        <v>642</v>
      </c>
      <c r="G213" s="177" t="s">
        <v>361</v>
      </c>
      <c r="H213" s="178">
        <v>16.888000000000002</v>
      </c>
      <c r="I213" s="179"/>
      <c r="J213" s="180">
        <f>ROUND(I213*H213,2)</f>
        <v>0</v>
      </c>
      <c r="K213" s="176" t="s">
        <v>231</v>
      </c>
      <c r="L213" s="40"/>
      <c r="M213" s="181" t="s">
        <v>19</v>
      </c>
      <c r="N213" s="182" t="s">
        <v>47</v>
      </c>
      <c r="O213" s="65"/>
      <c r="P213" s="183">
        <f>O213*H213</f>
        <v>0</v>
      </c>
      <c r="Q213" s="183">
        <v>0</v>
      </c>
      <c r="R213" s="183">
        <f>Q213*H213</f>
        <v>0</v>
      </c>
      <c r="S213" s="183">
        <v>0</v>
      </c>
      <c r="T213" s="184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5" t="s">
        <v>232</v>
      </c>
      <c r="AT213" s="185" t="s">
        <v>227</v>
      </c>
      <c r="AU213" s="185" t="s">
        <v>86</v>
      </c>
      <c r="AY213" s="18" t="s">
        <v>225</v>
      </c>
      <c r="BE213" s="186">
        <f>IF(N213="základní",J213,0)</f>
        <v>0</v>
      </c>
      <c r="BF213" s="186">
        <f>IF(N213="snížená",J213,0)</f>
        <v>0</v>
      </c>
      <c r="BG213" s="186">
        <f>IF(N213="zákl. přenesená",J213,0)</f>
        <v>0</v>
      </c>
      <c r="BH213" s="186">
        <f>IF(N213="sníž. přenesená",J213,0)</f>
        <v>0</v>
      </c>
      <c r="BI213" s="186">
        <f>IF(N213="nulová",J213,0)</f>
        <v>0</v>
      </c>
      <c r="BJ213" s="18" t="s">
        <v>84</v>
      </c>
      <c r="BK213" s="186">
        <f>ROUND(I213*H213,2)</f>
        <v>0</v>
      </c>
      <c r="BL213" s="18" t="s">
        <v>232</v>
      </c>
      <c r="BM213" s="185" t="s">
        <v>960</v>
      </c>
    </row>
    <row r="214" spans="1:65" s="2" customFormat="1" ht="44.25" customHeight="1">
      <c r="A214" s="35"/>
      <c r="B214" s="36"/>
      <c r="C214" s="174" t="s">
        <v>959</v>
      </c>
      <c r="D214" s="174" t="s">
        <v>227</v>
      </c>
      <c r="E214" s="175" t="s">
        <v>645</v>
      </c>
      <c r="F214" s="176" t="s">
        <v>646</v>
      </c>
      <c r="G214" s="177" t="s">
        <v>361</v>
      </c>
      <c r="H214" s="178">
        <v>5.5979999999999999</v>
      </c>
      <c r="I214" s="179"/>
      <c r="J214" s="180">
        <f>ROUND(I214*H214,2)</f>
        <v>0</v>
      </c>
      <c r="K214" s="176" t="s">
        <v>231</v>
      </c>
      <c r="L214" s="40"/>
      <c r="M214" s="181" t="s">
        <v>19</v>
      </c>
      <c r="N214" s="182" t="s">
        <v>47</v>
      </c>
      <c r="O214" s="65"/>
      <c r="P214" s="183">
        <f>O214*H214</f>
        <v>0</v>
      </c>
      <c r="Q214" s="183">
        <v>0</v>
      </c>
      <c r="R214" s="183">
        <f>Q214*H214</f>
        <v>0</v>
      </c>
      <c r="S214" s="183">
        <v>0</v>
      </c>
      <c r="T214" s="184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5" t="s">
        <v>232</v>
      </c>
      <c r="AT214" s="185" t="s">
        <v>227</v>
      </c>
      <c r="AU214" s="185" t="s">
        <v>86</v>
      </c>
      <c r="AY214" s="18" t="s">
        <v>225</v>
      </c>
      <c r="BE214" s="186">
        <f>IF(N214="základní",J214,0)</f>
        <v>0</v>
      </c>
      <c r="BF214" s="186">
        <f>IF(N214="snížená",J214,0)</f>
        <v>0</v>
      </c>
      <c r="BG214" s="186">
        <f>IF(N214="zákl. přenesená",J214,0)</f>
        <v>0</v>
      </c>
      <c r="BH214" s="186">
        <f>IF(N214="sníž. přenesená",J214,0)</f>
        <v>0</v>
      </c>
      <c r="BI214" s="186">
        <f>IF(N214="nulová",J214,0)</f>
        <v>0</v>
      </c>
      <c r="BJ214" s="18" t="s">
        <v>84</v>
      </c>
      <c r="BK214" s="186">
        <f>ROUND(I214*H214,2)</f>
        <v>0</v>
      </c>
      <c r="BL214" s="18" t="s">
        <v>232</v>
      </c>
      <c r="BM214" s="185" t="s">
        <v>966</v>
      </c>
    </row>
    <row r="215" spans="1:65" s="2" customFormat="1" ht="44.25" customHeight="1">
      <c r="A215" s="35"/>
      <c r="B215" s="36"/>
      <c r="C215" s="174" t="s">
        <v>961</v>
      </c>
      <c r="D215" s="174" t="s">
        <v>227</v>
      </c>
      <c r="E215" s="175" t="s">
        <v>968</v>
      </c>
      <c r="F215" s="176" t="s">
        <v>841</v>
      </c>
      <c r="G215" s="177" t="s">
        <v>361</v>
      </c>
      <c r="H215" s="178">
        <v>3.52</v>
      </c>
      <c r="I215" s="179"/>
      <c r="J215" s="180">
        <f>ROUND(I215*H215,2)</f>
        <v>0</v>
      </c>
      <c r="K215" s="176" t="s">
        <v>231</v>
      </c>
      <c r="L215" s="40"/>
      <c r="M215" s="181" t="s">
        <v>19</v>
      </c>
      <c r="N215" s="182" t="s">
        <v>47</v>
      </c>
      <c r="O215" s="65"/>
      <c r="P215" s="183">
        <f>O215*H215</f>
        <v>0</v>
      </c>
      <c r="Q215" s="183">
        <v>0</v>
      </c>
      <c r="R215" s="183">
        <f>Q215*H215</f>
        <v>0</v>
      </c>
      <c r="S215" s="183">
        <v>0</v>
      </c>
      <c r="T215" s="184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5" t="s">
        <v>232</v>
      </c>
      <c r="AT215" s="185" t="s">
        <v>227</v>
      </c>
      <c r="AU215" s="185" t="s">
        <v>86</v>
      </c>
      <c r="AY215" s="18" t="s">
        <v>225</v>
      </c>
      <c r="BE215" s="186">
        <f>IF(N215="základní",J215,0)</f>
        <v>0</v>
      </c>
      <c r="BF215" s="186">
        <f>IF(N215="snížená",J215,0)</f>
        <v>0</v>
      </c>
      <c r="BG215" s="186">
        <f>IF(N215="zákl. přenesená",J215,0)</f>
        <v>0</v>
      </c>
      <c r="BH215" s="186">
        <f>IF(N215="sníž. přenesená",J215,0)</f>
        <v>0</v>
      </c>
      <c r="BI215" s="186">
        <f>IF(N215="nulová",J215,0)</f>
        <v>0</v>
      </c>
      <c r="BJ215" s="18" t="s">
        <v>84</v>
      </c>
      <c r="BK215" s="186">
        <f>ROUND(I215*H215,2)</f>
        <v>0</v>
      </c>
      <c r="BL215" s="18" t="s">
        <v>232</v>
      </c>
      <c r="BM215" s="185" t="s">
        <v>969</v>
      </c>
    </row>
    <row r="216" spans="1:65" s="12" customFormat="1" ht="22.9" customHeight="1">
      <c r="B216" s="158"/>
      <c r="C216" s="159"/>
      <c r="D216" s="160" t="s">
        <v>75</v>
      </c>
      <c r="E216" s="172" t="s">
        <v>648</v>
      </c>
      <c r="F216" s="172" t="s">
        <v>649</v>
      </c>
      <c r="G216" s="159"/>
      <c r="H216" s="159"/>
      <c r="I216" s="162"/>
      <c r="J216" s="173">
        <f>BK216</f>
        <v>0</v>
      </c>
      <c r="K216" s="159"/>
      <c r="L216" s="164"/>
      <c r="M216" s="165"/>
      <c r="N216" s="166"/>
      <c r="O216" s="166"/>
      <c r="P216" s="167">
        <f>P217</f>
        <v>0</v>
      </c>
      <c r="Q216" s="166"/>
      <c r="R216" s="167">
        <f>R217</f>
        <v>0</v>
      </c>
      <c r="S216" s="166"/>
      <c r="T216" s="168">
        <f>T217</f>
        <v>0</v>
      </c>
      <c r="AR216" s="169" t="s">
        <v>84</v>
      </c>
      <c r="AT216" s="170" t="s">
        <v>75</v>
      </c>
      <c r="AU216" s="170" t="s">
        <v>84</v>
      </c>
      <c r="AY216" s="169" t="s">
        <v>225</v>
      </c>
      <c r="BK216" s="171">
        <f>BK217</f>
        <v>0</v>
      </c>
    </row>
    <row r="217" spans="1:65" s="2" customFormat="1" ht="44.25" customHeight="1">
      <c r="A217" s="35"/>
      <c r="B217" s="36"/>
      <c r="C217" s="174" t="s">
        <v>965</v>
      </c>
      <c r="D217" s="174" t="s">
        <v>227</v>
      </c>
      <c r="E217" s="175" t="s">
        <v>674</v>
      </c>
      <c r="F217" s="176" t="s">
        <v>675</v>
      </c>
      <c r="G217" s="177" t="s">
        <v>361</v>
      </c>
      <c r="H217" s="178">
        <v>70.061999999999998</v>
      </c>
      <c r="I217" s="179"/>
      <c r="J217" s="180">
        <f>ROUND(I217*H217,2)</f>
        <v>0</v>
      </c>
      <c r="K217" s="176" t="s">
        <v>231</v>
      </c>
      <c r="L217" s="40"/>
      <c r="M217" s="181" t="s">
        <v>19</v>
      </c>
      <c r="N217" s="182" t="s">
        <v>47</v>
      </c>
      <c r="O217" s="65"/>
      <c r="P217" s="183">
        <f>O217*H217</f>
        <v>0</v>
      </c>
      <c r="Q217" s="183">
        <v>0</v>
      </c>
      <c r="R217" s="183">
        <f>Q217*H217</f>
        <v>0</v>
      </c>
      <c r="S217" s="183">
        <v>0</v>
      </c>
      <c r="T217" s="184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5" t="s">
        <v>232</v>
      </c>
      <c r="AT217" s="185" t="s">
        <v>227</v>
      </c>
      <c r="AU217" s="185" t="s">
        <v>86</v>
      </c>
      <c r="AY217" s="18" t="s">
        <v>225</v>
      </c>
      <c r="BE217" s="186">
        <f>IF(N217="základní",J217,0)</f>
        <v>0</v>
      </c>
      <c r="BF217" s="186">
        <f>IF(N217="snížená",J217,0)</f>
        <v>0</v>
      </c>
      <c r="BG217" s="186">
        <f>IF(N217="zákl. přenesená",J217,0)</f>
        <v>0</v>
      </c>
      <c r="BH217" s="186">
        <f>IF(N217="sníž. přenesená",J217,0)</f>
        <v>0</v>
      </c>
      <c r="BI217" s="186">
        <f>IF(N217="nulová",J217,0)</f>
        <v>0</v>
      </c>
      <c r="BJ217" s="18" t="s">
        <v>84</v>
      </c>
      <c r="BK217" s="186">
        <f>ROUND(I217*H217,2)</f>
        <v>0</v>
      </c>
      <c r="BL217" s="18" t="s">
        <v>232</v>
      </c>
      <c r="BM217" s="185" t="s">
        <v>971</v>
      </c>
    </row>
    <row r="218" spans="1:65" s="12" customFormat="1" ht="25.9" customHeight="1">
      <c r="B218" s="158"/>
      <c r="C218" s="159"/>
      <c r="D218" s="160" t="s">
        <v>75</v>
      </c>
      <c r="E218" s="161" t="s">
        <v>677</v>
      </c>
      <c r="F218" s="161" t="s">
        <v>678</v>
      </c>
      <c r="G218" s="159"/>
      <c r="H218" s="159"/>
      <c r="I218" s="162"/>
      <c r="J218" s="163">
        <f>BK218</f>
        <v>0</v>
      </c>
      <c r="K218" s="159"/>
      <c r="L218" s="164"/>
      <c r="M218" s="165"/>
      <c r="N218" s="166"/>
      <c r="O218" s="166"/>
      <c r="P218" s="167">
        <f>P219+P231</f>
        <v>0</v>
      </c>
      <c r="Q218" s="166"/>
      <c r="R218" s="167">
        <f>R219+R231</f>
        <v>0.40953680000000003</v>
      </c>
      <c r="S218" s="166"/>
      <c r="T218" s="168">
        <f>T219+T231</f>
        <v>0.29499999999999998</v>
      </c>
      <c r="AR218" s="169" t="s">
        <v>86</v>
      </c>
      <c r="AT218" s="170" t="s">
        <v>75</v>
      </c>
      <c r="AU218" s="170" t="s">
        <v>76</v>
      </c>
      <c r="AY218" s="169" t="s">
        <v>225</v>
      </c>
      <c r="BK218" s="171">
        <f>BK219+BK231</f>
        <v>0</v>
      </c>
    </row>
    <row r="219" spans="1:65" s="12" customFormat="1" ht="22.9" customHeight="1">
      <c r="B219" s="158"/>
      <c r="C219" s="159"/>
      <c r="D219" s="160" t="s">
        <v>75</v>
      </c>
      <c r="E219" s="172" t="s">
        <v>679</v>
      </c>
      <c r="F219" s="172" t="s">
        <v>680</v>
      </c>
      <c r="G219" s="159"/>
      <c r="H219" s="159"/>
      <c r="I219" s="162"/>
      <c r="J219" s="173">
        <f>BK219</f>
        <v>0</v>
      </c>
      <c r="K219" s="159"/>
      <c r="L219" s="164"/>
      <c r="M219" s="165"/>
      <c r="N219" s="166"/>
      <c r="O219" s="166"/>
      <c r="P219" s="167">
        <f>SUM(P220:P230)</f>
        <v>0</v>
      </c>
      <c r="Q219" s="166"/>
      <c r="R219" s="167">
        <f>SUM(R220:R230)</f>
        <v>0.38850000000000001</v>
      </c>
      <c r="S219" s="166"/>
      <c r="T219" s="168">
        <f>SUM(T220:T230)</f>
        <v>0.29499999999999998</v>
      </c>
      <c r="AR219" s="169" t="s">
        <v>86</v>
      </c>
      <c r="AT219" s="170" t="s">
        <v>75</v>
      </c>
      <c r="AU219" s="170" t="s">
        <v>84</v>
      </c>
      <c r="AY219" s="169" t="s">
        <v>225</v>
      </c>
      <c r="BK219" s="171">
        <f>SUM(BK220:BK230)</f>
        <v>0</v>
      </c>
    </row>
    <row r="220" spans="1:65" s="2" customFormat="1" ht="24">
      <c r="A220" s="35"/>
      <c r="B220" s="36"/>
      <c r="C220" s="174" t="s">
        <v>967</v>
      </c>
      <c r="D220" s="174" t="s">
        <v>227</v>
      </c>
      <c r="E220" s="175" t="s">
        <v>681</v>
      </c>
      <c r="F220" s="176" t="s">
        <v>682</v>
      </c>
      <c r="G220" s="177" t="s">
        <v>683</v>
      </c>
      <c r="H220" s="178">
        <v>370</v>
      </c>
      <c r="I220" s="179"/>
      <c r="J220" s="180">
        <f>ROUND(I220*H220,2)</f>
        <v>0</v>
      </c>
      <c r="K220" s="176" t="s">
        <v>231</v>
      </c>
      <c r="L220" s="40"/>
      <c r="M220" s="181" t="s">
        <v>19</v>
      </c>
      <c r="N220" s="182" t="s">
        <v>47</v>
      </c>
      <c r="O220" s="65"/>
      <c r="P220" s="183">
        <f>O220*H220</f>
        <v>0</v>
      </c>
      <c r="Q220" s="183">
        <v>5.0000000000000002E-5</v>
      </c>
      <c r="R220" s="183">
        <f>Q220*H220</f>
        <v>1.8500000000000003E-2</v>
      </c>
      <c r="S220" s="183">
        <v>0</v>
      </c>
      <c r="T220" s="184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5" t="s">
        <v>128</v>
      </c>
      <c r="AT220" s="185" t="s">
        <v>227</v>
      </c>
      <c r="AU220" s="185" t="s">
        <v>86</v>
      </c>
      <c r="AY220" s="18" t="s">
        <v>225</v>
      </c>
      <c r="BE220" s="186">
        <f>IF(N220="základní",J220,0)</f>
        <v>0</v>
      </c>
      <c r="BF220" s="186">
        <f>IF(N220="snížená",J220,0)</f>
        <v>0</v>
      </c>
      <c r="BG220" s="186">
        <f>IF(N220="zákl. přenesená",J220,0)</f>
        <v>0</v>
      </c>
      <c r="BH220" s="186">
        <f>IF(N220="sníž. přenesená",J220,0)</f>
        <v>0</v>
      </c>
      <c r="BI220" s="186">
        <f>IF(N220="nulová",J220,0)</f>
        <v>0</v>
      </c>
      <c r="BJ220" s="18" t="s">
        <v>84</v>
      </c>
      <c r="BK220" s="186">
        <f>ROUND(I220*H220,2)</f>
        <v>0</v>
      </c>
      <c r="BL220" s="18" t="s">
        <v>128</v>
      </c>
      <c r="BM220" s="185" t="s">
        <v>684</v>
      </c>
    </row>
    <row r="221" spans="1:65" s="13" customFormat="1" ht="11.25">
      <c r="B221" s="187"/>
      <c r="C221" s="188"/>
      <c r="D221" s="189" t="s">
        <v>234</v>
      </c>
      <c r="E221" s="190" t="s">
        <v>19</v>
      </c>
      <c r="F221" s="191" t="s">
        <v>1080</v>
      </c>
      <c r="G221" s="188"/>
      <c r="H221" s="192">
        <v>370</v>
      </c>
      <c r="I221" s="193"/>
      <c r="J221" s="188"/>
      <c r="K221" s="188"/>
      <c r="L221" s="194"/>
      <c r="M221" s="195"/>
      <c r="N221" s="196"/>
      <c r="O221" s="196"/>
      <c r="P221" s="196"/>
      <c r="Q221" s="196"/>
      <c r="R221" s="196"/>
      <c r="S221" s="196"/>
      <c r="T221" s="197"/>
      <c r="AT221" s="198" t="s">
        <v>234</v>
      </c>
      <c r="AU221" s="198" t="s">
        <v>86</v>
      </c>
      <c r="AV221" s="13" t="s">
        <v>86</v>
      </c>
      <c r="AW221" s="13" t="s">
        <v>37</v>
      </c>
      <c r="AX221" s="13" t="s">
        <v>84</v>
      </c>
      <c r="AY221" s="198" t="s">
        <v>225</v>
      </c>
    </row>
    <row r="222" spans="1:65" s="2" customFormat="1" ht="16.5" customHeight="1">
      <c r="A222" s="35"/>
      <c r="B222" s="36"/>
      <c r="C222" s="210" t="s">
        <v>970</v>
      </c>
      <c r="D222" s="210" t="s">
        <v>410</v>
      </c>
      <c r="E222" s="211" t="s">
        <v>686</v>
      </c>
      <c r="F222" s="212" t="s">
        <v>687</v>
      </c>
      <c r="G222" s="213" t="s">
        <v>361</v>
      </c>
      <c r="H222" s="214">
        <v>0.37</v>
      </c>
      <c r="I222" s="215"/>
      <c r="J222" s="216">
        <f>ROUND(I222*H222,2)</f>
        <v>0</v>
      </c>
      <c r="K222" s="212" t="s">
        <v>19</v>
      </c>
      <c r="L222" s="217"/>
      <c r="M222" s="218" t="s">
        <v>19</v>
      </c>
      <c r="N222" s="219" t="s">
        <v>47</v>
      </c>
      <c r="O222" s="65"/>
      <c r="P222" s="183">
        <f>O222*H222</f>
        <v>0</v>
      </c>
      <c r="Q222" s="183">
        <v>1</v>
      </c>
      <c r="R222" s="183">
        <f>Q222*H222</f>
        <v>0.37</v>
      </c>
      <c r="S222" s="183">
        <v>0</v>
      </c>
      <c r="T222" s="184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5" t="s">
        <v>175</v>
      </c>
      <c r="AT222" s="185" t="s">
        <v>410</v>
      </c>
      <c r="AU222" s="185" t="s">
        <v>86</v>
      </c>
      <c r="AY222" s="18" t="s">
        <v>225</v>
      </c>
      <c r="BE222" s="186">
        <f>IF(N222="základní",J222,0)</f>
        <v>0</v>
      </c>
      <c r="BF222" s="186">
        <f>IF(N222="snížená",J222,0)</f>
        <v>0</v>
      </c>
      <c r="BG222" s="186">
        <f>IF(N222="zákl. přenesená",J222,0)</f>
        <v>0</v>
      </c>
      <c r="BH222" s="186">
        <f>IF(N222="sníž. přenesená",J222,0)</f>
        <v>0</v>
      </c>
      <c r="BI222" s="186">
        <f>IF(N222="nulová",J222,0)</f>
        <v>0</v>
      </c>
      <c r="BJ222" s="18" t="s">
        <v>84</v>
      </c>
      <c r="BK222" s="186">
        <f>ROUND(I222*H222,2)</f>
        <v>0</v>
      </c>
      <c r="BL222" s="18" t="s">
        <v>128</v>
      </c>
      <c r="BM222" s="185" t="s">
        <v>688</v>
      </c>
    </row>
    <row r="223" spans="1:65" s="2" customFormat="1" ht="19.5">
      <c r="A223" s="35"/>
      <c r="B223" s="36"/>
      <c r="C223" s="37"/>
      <c r="D223" s="189" t="s">
        <v>414</v>
      </c>
      <c r="E223" s="37"/>
      <c r="F223" s="220" t="s">
        <v>689</v>
      </c>
      <c r="G223" s="37"/>
      <c r="H223" s="37"/>
      <c r="I223" s="221"/>
      <c r="J223" s="37"/>
      <c r="K223" s="37"/>
      <c r="L223" s="40"/>
      <c r="M223" s="222"/>
      <c r="N223" s="223"/>
      <c r="O223" s="65"/>
      <c r="P223" s="65"/>
      <c r="Q223" s="65"/>
      <c r="R223" s="65"/>
      <c r="S223" s="65"/>
      <c r="T223" s="66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T223" s="18" t="s">
        <v>414</v>
      </c>
      <c r="AU223" s="18" t="s">
        <v>86</v>
      </c>
    </row>
    <row r="224" spans="1:65" s="13" customFormat="1" ht="11.25">
      <c r="B224" s="187"/>
      <c r="C224" s="188"/>
      <c r="D224" s="189" t="s">
        <v>234</v>
      </c>
      <c r="E224" s="188"/>
      <c r="F224" s="191" t="s">
        <v>1081</v>
      </c>
      <c r="G224" s="188"/>
      <c r="H224" s="192">
        <v>0.37</v>
      </c>
      <c r="I224" s="193"/>
      <c r="J224" s="188"/>
      <c r="K224" s="188"/>
      <c r="L224" s="194"/>
      <c r="M224" s="195"/>
      <c r="N224" s="196"/>
      <c r="O224" s="196"/>
      <c r="P224" s="196"/>
      <c r="Q224" s="196"/>
      <c r="R224" s="196"/>
      <c r="S224" s="196"/>
      <c r="T224" s="197"/>
      <c r="AT224" s="198" t="s">
        <v>234</v>
      </c>
      <c r="AU224" s="198" t="s">
        <v>86</v>
      </c>
      <c r="AV224" s="13" t="s">
        <v>86</v>
      </c>
      <c r="AW224" s="13" t="s">
        <v>4</v>
      </c>
      <c r="AX224" s="13" t="s">
        <v>84</v>
      </c>
      <c r="AY224" s="198" t="s">
        <v>225</v>
      </c>
    </row>
    <row r="225" spans="1:65" s="2" customFormat="1" ht="24">
      <c r="A225" s="35"/>
      <c r="B225" s="36"/>
      <c r="C225" s="174" t="s">
        <v>972</v>
      </c>
      <c r="D225" s="174" t="s">
        <v>227</v>
      </c>
      <c r="E225" s="175" t="s">
        <v>691</v>
      </c>
      <c r="F225" s="176" t="s">
        <v>692</v>
      </c>
      <c r="G225" s="177" t="s">
        <v>683</v>
      </c>
      <c r="H225" s="178">
        <v>295</v>
      </c>
      <c r="I225" s="179"/>
      <c r="J225" s="180">
        <f>ROUND(I225*H225,2)</f>
        <v>0</v>
      </c>
      <c r="K225" s="176" t="s">
        <v>231</v>
      </c>
      <c r="L225" s="40"/>
      <c r="M225" s="181" t="s">
        <v>19</v>
      </c>
      <c r="N225" s="182" t="s">
        <v>47</v>
      </c>
      <c r="O225" s="65"/>
      <c r="P225" s="183">
        <f>O225*H225</f>
        <v>0</v>
      </c>
      <c r="Q225" s="183">
        <v>0</v>
      </c>
      <c r="R225" s="183">
        <f>Q225*H225</f>
        <v>0</v>
      </c>
      <c r="S225" s="183">
        <v>1E-3</v>
      </c>
      <c r="T225" s="184">
        <f>S225*H225</f>
        <v>0.29499999999999998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5" t="s">
        <v>128</v>
      </c>
      <c r="AT225" s="185" t="s">
        <v>227</v>
      </c>
      <c r="AU225" s="185" t="s">
        <v>86</v>
      </c>
      <c r="AY225" s="18" t="s">
        <v>225</v>
      </c>
      <c r="BE225" s="186">
        <f>IF(N225="základní",J225,0)</f>
        <v>0</v>
      </c>
      <c r="BF225" s="186">
        <f>IF(N225="snížená",J225,0)</f>
        <v>0</v>
      </c>
      <c r="BG225" s="186">
        <f>IF(N225="zákl. přenesená",J225,0)</f>
        <v>0</v>
      </c>
      <c r="BH225" s="186">
        <f>IF(N225="sníž. přenesená",J225,0)</f>
        <v>0</v>
      </c>
      <c r="BI225" s="186">
        <f>IF(N225="nulová",J225,0)</f>
        <v>0</v>
      </c>
      <c r="BJ225" s="18" t="s">
        <v>84</v>
      </c>
      <c r="BK225" s="186">
        <f>ROUND(I225*H225,2)</f>
        <v>0</v>
      </c>
      <c r="BL225" s="18" t="s">
        <v>128</v>
      </c>
      <c r="BM225" s="185" t="s">
        <v>693</v>
      </c>
    </row>
    <row r="226" spans="1:65" s="13" customFormat="1" ht="11.25">
      <c r="B226" s="187"/>
      <c r="C226" s="188"/>
      <c r="D226" s="189" t="s">
        <v>234</v>
      </c>
      <c r="E226" s="190" t="s">
        <v>19</v>
      </c>
      <c r="F226" s="191" t="s">
        <v>1082</v>
      </c>
      <c r="G226" s="188"/>
      <c r="H226" s="192">
        <v>295</v>
      </c>
      <c r="I226" s="193"/>
      <c r="J226" s="188"/>
      <c r="K226" s="188"/>
      <c r="L226" s="194"/>
      <c r="M226" s="195"/>
      <c r="N226" s="196"/>
      <c r="O226" s="196"/>
      <c r="P226" s="196"/>
      <c r="Q226" s="196"/>
      <c r="R226" s="196"/>
      <c r="S226" s="196"/>
      <c r="T226" s="197"/>
      <c r="AT226" s="198" t="s">
        <v>234</v>
      </c>
      <c r="AU226" s="198" t="s">
        <v>86</v>
      </c>
      <c r="AV226" s="13" t="s">
        <v>86</v>
      </c>
      <c r="AW226" s="13" t="s">
        <v>37</v>
      </c>
      <c r="AX226" s="13" t="s">
        <v>84</v>
      </c>
      <c r="AY226" s="198" t="s">
        <v>225</v>
      </c>
    </row>
    <row r="227" spans="1:65" s="2" customFormat="1" ht="16.5" customHeight="1">
      <c r="A227" s="35"/>
      <c r="B227" s="36"/>
      <c r="C227" s="174" t="s">
        <v>974</v>
      </c>
      <c r="D227" s="174" t="s">
        <v>227</v>
      </c>
      <c r="E227" s="175" t="s">
        <v>695</v>
      </c>
      <c r="F227" s="176" t="s">
        <v>696</v>
      </c>
      <c r="G227" s="177" t="s">
        <v>683</v>
      </c>
      <c r="H227" s="178">
        <v>4045</v>
      </c>
      <c r="I227" s="179"/>
      <c r="J227" s="180">
        <f>ROUND(I227*H227,2)</f>
        <v>0</v>
      </c>
      <c r="K227" s="176" t="s">
        <v>19</v>
      </c>
      <c r="L227" s="40"/>
      <c r="M227" s="181" t="s">
        <v>19</v>
      </c>
      <c r="N227" s="182" t="s">
        <v>47</v>
      </c>
      <c r="O227" s="65"/>
      <c r="P227" s="183">
        <f>O227*H227</f>
        <v>0</v>
      </c>
      <c r="Q227" s="183">
        <v>0</v>
      </c>
      <c r="R227" s="183">
        <f>Q227*H227</f>
        <v>0</v>
      </c>
      <c r="S227" s="183">
        <v>0</v>
      </c>
      <c r="T227" s="184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5" t="s">
        <v>128</v>
      </c>
      <c r="AT227" s="185" t="s">
        <v>227</v>
      </c>
      <c r="AU227" s="185" t="s">
        <v>86</v>
      </c>
      <c r="AY227" s="18" t="s">
        <v>225</v>
      </c>
      <c r="BE227" s="186">
        <f>IF(N227="základní",J227,0)</f>
        <v>0</v>
      </c>
      <c r="BF227" s="186">
        <f>IF(N227="snížená",J227,0)</f>
        <v>0</v>
      </c>
      <c r="BG227" s="186">
        <f>IF(N227="zákl. přenesená",J227,0)</f>
        <v>0</v>
      </c>
      <c r="BH227" s="186">
        <f>IF(N227="sníž. přenesená",J227,0)</f>
        <v>0</v>
      </c>
      <c r="BI227" s="186">
        <f>IF(N227="nulová",J227,0)</f>
        <v>0</v>
      </c>
      <c r="BJ227" s="18" t="s">
        <v>84</v>
      </c>
      <c r="BK227" s="186">
        <f>ROUND(I227*H227,2)</f>
        <v>0</v>
      </c>
      <c r="BL227" s="18" t="s">
        <v>128</v>
      </c>
      <c r="BM227" s="185" t="s">
        <v>697</v>
      </c>
    </row>
    <row r="228" spans="1:65" s="2" customFormat="1" ht="19.5">
      <c r="A228" s="35"/>
      <c r="B228" s="36"/>
      <c r="C228" s="37"/>
      <c r="D228" s="189" t="s">
        <v>414</v>
      </c>
      <c r="E228" s="37"/>
      <c r="F228" s="220" t="s">
        <v>698</v>
      </c>
      <c r="G228" s="37"/>
      <c r="H228" s="37"/>
      <c r="I228" s="221"/>
      <c r="J228" s="37"/>
      <c r="K228" s="37"/>
      <c r="L228" s="40"/>
      <c r="M228" s="222"/>
      <c r="N228" s="223"/>
      <c r="O228" s="65"/>
      <c r="P228" s="65"/>
      <c r="Q228" s="65"/>
      <c r="R228" s="65"/>
      <c r="S228" s="65"/>
      <c r="T228" s="66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T228" s="18" t="s">
        <v>414</v>
      </c>
      <c r="AU228" s="18" t="s">
        <v>86</v>
      </c>
    </row>
    <row r="229" spans="1:65" s="13" customFormat="1" ht="11.25">
      <c r="B229" s="187"/>
      <c r="C229" s="188"/>
      <c r="D229" s="189" t="s">
        <v>234</v>
      </c>
      <c r="E229" s="188"/>
      <c r="F229" s="191" t="s">
        <v>1083</v>
      </c>
      <c r="G229" s="188"/>
      <c r="H229" s="192">
        <v>4045</v>
      </c>
      <c r="I229" s="193"/>
      <c r="J229" s="188"/>
      <c r="K229" s="188"/>
      <c r="L229" s="194"/>
      <c r="M229" s="195"/>
      <c r="N229" s="196"/>
      <c r="O229" s="196"/>
      <c r="P229" s="196"/>
      <c r="Q229" s="196"/>
      <c r="R229" s="196"/>
      <c r="S229" s="196"/>
      <c r="T229" s="197"/>
      <c r="AT229" s="198" t="s">
        <v>234</v>
      </c>
      <c r="AU229" s="198" t="s">
        <v>86</v>
      </c>
      <c r="AV229" s="13" t="s">
        <v>86</v>
      </c>
      <c r="AW229" s="13" t="s">
        <v>4</v>
      </c>
      <c r="AX229" s="13" t="s">
        <v>84</v>
      </c>
      <c r="AY229" s="198" t="s">
        <v>225</v>
      </c>
    </row>
    <row r="230" spans="1:65" s="2" customFormat="1" ht="44.25" customHeight="1">
      <c r="A230" s="35"/>
      <c r="B230" s="36"/>
      <c r="C230" s="174" t="s">
        <v>976</v>
      </c>
      <c r="D230" s="174" t="s">
        <v>227</v>
      </c>
      <c r="E230" s="175" t="s">
        <v>700</v>
      </c>
      <c r="F230" s="176" t="s">
        <v>701</v>
      </c>
      <c r="G230" s="177" t="s">
        <v>361</v>
      </c>
      <c r="H230" s="178">
        <v>0.38900000000000001</v>
      </c>
      <c r="I230" s="179"/>
      <c r="J230" s="180">
        <f>ROUND(I230*H230,2)</f>
        <v>0</v>
      </c>
      <c r="K230" s="176" t="s">
        <v>231</v>
      </c>
      <c r="L230" s="40"/>
      <c r="M230" s="181" t="s">
        <v>19</v>
      </c>
      <c r="N230" s="182" t="s">
        <v>47</v>
      </c>
      <c r="O230" s="65"/>
      <c r="P230" s="183">
        <f>O230*H230</f>
        <v>0</v>
      </c>
      <c r="Q230" s="183">
        <v>0</v>
      </c>
      <c r="R230" s="183">
        <f>Q230*H230</f>
        <v>0</v>
      </c>
      <c r="S230" s="183">
        <v>0</v>
      </c>
      <c r="T230" s="184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5" t="s">
        <v>128</v>
      </c>
      <c r="AT230" s="185" t="s">
        <v>227</v>
      </c>
      <c r="AU230" s="185" t="s">
        <v>86</v>
      </c>
      <c r="AY230" s="18" t="s">
        <v>225</v>
      </c>
      <c r="BE230" s="186">
        <f>IF(N230="základní",J230,0)</f>
        <v>0</v>
      </c>
      <c r="BF230" s="186">
        <f>IF(N230="snížená",J230,0)</f>
        <v>0</v>
      </c>
      <c r="BG230" s="186">
        <f>IF(N230="zákl. přenesená",J230,0)</f>
        <v>0</v>
      </c>
      <c r="BH230" s="186">
        <f>IF(N230="sníž. přenesená",J230,0)</f>
        <v>0</v>
      </c>
      <c r="BI230" s="186">
        <f>IF(N230="nulová",J230,0)</f>
        <v>0</v>
      </c>
      <c r="BJ230" s="18" t="s">
        <v>84</v>
      </c>
      <c r="BK230" s="186">
        <f>ROUND(I230*H230,2)</f>
        <v>0</v>
      </c>
      <c r="BL230" s="18" t="s">
        <v>128</v>
      </c>
      <c r="BM230" s="185" t="s">
        <v>702</v>
      </c>
    </row>
    <row r="231" spans="1:65" s="12" customFormat="1" ht="22.9" customHeight="1">
      <c r="B231" s="158"/>
      <c r="C231" s="159"/>
      <c r="D231" s="160" t="s">
        <v>75</v>
      </c>
      <c r="E231" s="172" t="s">
        <v>703</v>
      </c>
      <c r="F231" s="172" t="s">
        <v>704</v>
      </c>
      <c r="G231" s="159"/>
      <c r="H231" s="159"/>
      <c r="I231" s="162"/>
      <c r="J231" s="173">
        <f>BK231</f>
        <v>0</v>
      </c>
      <c r="K231" s="159"/>
      <c r="L231" s="164"/>
      <c r="M231" s="165"/>
      <c r="N231" s="166"/>
      <c r="O231" s="166"/>
      <c r="P231" s="167">
        <f>SUM(P232:P234)</f>
        <v>0</v>
      </c>
      <c r="Q231" s="166"/>
      <c r="R231" s="167">
        <f>SUM(R232:R234)</f>
        <v>2.1036800000000001E-2</v>
      </c>
      <c r="S231" s="166"/>
      <c r="T231" s="168">
        <f>SUM(T232:T234)</f>
        <v>0</v>
      </c>
      <c r="AR231" s="169" t="s">
        <v>86</v>
      </c>
      <c r="AT231" s="170" t="s">
        <v>75</v>
      </c>
      <c r="AU231" s="170" t="s">
        <v>84</v>
      </c>
      <c r="AY231" s="169" t="s">
        <v>225</v>
      </c>
      <c r="BK231" s="171">
        <f>SUM(BK232:BK234)</f>
        <v>0</v>
      </c>
    </row>
    <row r="232" spans="1:65" s="2" customFormat="1" ht="33" customHeight="1">
      <c r="A232" s="35"/>
      <c r="B232" s="36"/>
      <c r="C232" s="174" t="s">
        <v>978</v>
      </c>
      <c r="D232" s="174" t="s">
        <v>227</v>
      </c>
      <c r="E232" s="175" t="s">
        <v>705</v>
      </c>
      <c r="F232" s="176" t="s">
        <v>706</v>
      </c>
      <c r="G232" s="177" t="s">
        <v>230</v>
      </c>
      <c r="H232" s="178">
        <v>65.739999999999995</v>
      </c>
      <c r="I232" s="179"/>
      <c r="J232" s="180">
        <f>ROUND(I232*H232,2)</f>
        <v>0</v>
      </c>
      <c r="K232" s="176" t="s">
        <v>231</v>
      </c>
      <c r="L232" s="40"/>
      <c r="M232" s="181" t="s">
        <v>19</v>
      </c>
      <c r="N232" s="182" t="s">
        <v>47</v>
      </c>
      <c r="O232" s="65"/>
      <c r="P232" s="183">
        <f>O232*H232</f>
        <v>0</v>
      </c>
      <c r="Q232" s="183">
        <v>3.2000000000000003E-4</v>
      </c>
      <c r="R232" s="183">
        <f>Q232*H232</f>
        <v>2.1036800000000001E-2</v>
      </c>
      <c r="S232" s="183">
        <v>0</v>
      </c>
      <c r="T232" s="184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5" t="s">
        <v>128</v>
      </c>
      <c r="AT232" s="185" t="s">
        <v>227</v>
      </c>
      <c r="AU232" s="185" t="s">
        <v>86</v>
      </c>
      <c r="AY232" s="18" t="s">
        <v>225</v>
      </c>
      <c r="BE232" s="186">
        <f>IF(N232="základní",J232,0)</f>
        <v>0</v>
      </c>
      <c r="BF232" s="186">
        <f>IF(N232="snížená",J232,0)</f>
        <v>0</v>
      </c>
      <c r="BG232" s="186">
        <f>IF(N232="zákl. přenesená",J232,0)</f>
        <v>0</v>
      </c>
      <c r="BH232" s="186">
        <f>IF(N232="sníž. přenesená",J232,0)</f>
        <v>0</v>
      </c>
      <c r="BI232" s="186">
        <f>IF(N232="nulová",J232,0)</f>
        <v>0</v>
      </c>
      <c r="BJ232" s="18" t="s">
        <v>84</v>
      </c>
      <c r="BK232" s="186">
        <f>ROUND(I232*H232,2)</f>
        <v>0</v>
      </c>
      <c r="BL232" s="18" t="s">
        <v>128</v>
      </c>
      <c r="BM232" s="185" t="s">
        <v>707</v>
      </c>
    </row>
    <row r="233" spans="1:65" s="2" customFormat="1" ht="58.5">
      <c r="A233" s="35"/>
      <c r="B233" s="36"/>
      <c r="C233" s="37"/>
      <c r="D233" s="189" t="s">
        <v>414</v>
      </c>
      <c r="E233" s="37"/>
      <c r="F233" s="220" t="s">
        <v>708</v>
      </c>
      <c r="G233" s="37"/>
      <c r="H233" s="37"/>
      <c r="I233" s="221"/>
      <c r="J233" s="37"/>
      <c r="K233" s="37"/>
      <c r="L233" s="40"/>
      <c r="M233" s="222"/>
      <c r="N233" s="223"/>
      <c r="O233" s="65"/>
      <c r="P233" s="65"/>
      <c r="Q233" s="65"/>
      <c r="R233" s="65"/>
      <c r="S233" s="65"/>
      <c r="T233" s="66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T233" s="18" t="s">
        <v>414</v>
      </c>
      <c r="AU233" s="18" t="s">
        <v>86</v>
      </c>
    </row>
    <row r="234" spans="1:65" s="13" customFormat="1" ht="11.25">
      <c r="B234" s="187"/>
      <c r="C234" s="188"/>
      <c r="D234" s="189" t="s">
        <v>234</v>
      </c>
      <c r="E234" s="190" t="s">
        <v>19</v>
      </c>
      <c r="F234" s="191" t="s">
        <v>1084</v>
      </c>
      <c r="G234" s="188"/>
      <c r="H234" s="192">
        <v>65.739999999999995</v>
      </c>
      <c r="I234" s="193"/>
      <c r="J234" s="188"/>
      <c r="K234" s="188"/>
      <c r="L234" s="194"/>
      <c r="M234" s="195"/>
      <c r="N234" s="196"/>
      <c r="O234" s="196"/>
      <c r="P234" s="196"/>
      <c r="Q234" s="196"/>
      <c r="R234" s="196"/>
      <c r="S234" s="196"/>
      <c r="T234" s="197"/>
      <c r="AT234" s="198" t="s">
        <v>234</v>
      </c>
      <c r="AU234" s="198" t="s">
        <v>86</v>
      </c>
      <c r="AV234" s="13" t="s">
        <v>86</v>
      </c>
      <c r="AW234" s="13" t="s">
        <v>37</v>
      </c>
      <c r="AX234" s="13" t="s">
        <v>84</v>
      </c>
      <c r="AY234" s="198" t="s">
        <v>225</v>
      </c>
    </row>
    <row r="235" spans="1:65" s="12" customFormat="1" ht="25.9" customHeight="1">
      <c r="B235" s="158"/>
      <c r="C235" s="159"/>
      <c r="D235" s="160" t="s">
        <v>75</v>
      </c>
      <c r="E235" s="161" t="s">
        <v>410</v>
      </c>
      <c r="F235" s="161" t="s">
        <v>983</v>
      </c>
      <c r="G235" s="159"/>
      <c r="H235" s="159"/>
      <c r="I235" s="162"/>
      <c r="J235" s="163">
        <f>BK235</f>
        <v>0</v>
      </c>
      <c r="K235" s="159"/>
      <c r="L235" s="164"/>
      <c r="M235" s="165"/>
      <c r="N235" s="166"/>
      <c r="O235" s="166"/>
      <c r="P235" s="167">
        <f>P236</f>
        <v>0</v>
      </c>
      <c r="Q235" s="166"/>
      <c r="R235" s="167">
        <f>R236</f>
        <v>1.2419999999999999E-2</v>
      </c>
      <c r="S235" s="166"/>
      <c r="T235" s="168">
        <f>T236</f>
        <v>0</v>
      </c>
      <c r="AR235" s="169" t="s">
        <v>273</v>
      </c>
      <c r="AT235" s="170" t="s">
        <v>75</v>
      </c>
      <c r="AU235" s="170" t="s">
        <v>76</v>
      </c>
      <c r="AY235" s="169" t="s">
        <v>225</v>
      </c>
      <c r="BK235" s="171">
        <f>BK236</f>
        <v>0</v>
      </c>
    </row>
    <row r="236" spans="1:65" s="12" customFormat="1" ht="22.9" customHeight="1">
      <c r="B236" s="158"/>
      <c r="C236" s="159"/>
      <c r="D236" s="160" t="s">
        <v>75</v>
      </c>
      <c r="E236" s="172" t="s">
        <v>984</v>
      </c>
      <c r="F236" s="172" t="s">
        <v>985</v>
      </c>
      <c r="G236" s="159"/>
      <c r="H236" s="159"/>
      <c r="I236" s="162"/>
      <c r="J236" s="173">
        <f>BK236</f>
        <v>0</v>
      </c>
      <c r="K236" s="159"/>
      <c r="L236" s="164"/>
      <c r="M236" s="165"/>
      <c r="N236" s="166"/>
      <c r="O236" s="166"/>
      <c r="P236" s="167">
        <f>SUM(P237:P240)</f>
        <v>0</v>
      </c>
      <c r="Q236" s="166"/>
      <c r="R236" s="167">
        <f>SUM(R237:R240)</f>
        <v>1.2419999999999999E-2</v>
      </c>
      <c r="S236" s="166"/>
      <c r="T236" s="168">
        <f>SUM(T237:T240)</f>
        <v>0</v>
      </c>
      <c r="AR236" s="169" t="s">
        <v>273</v>
      </c>
      <c r="AT236" s="170" t="s">
        <v>75</v>
      </c>
      <c r="AU236" s="170" t="s">
        <v>84</v>
      </c>
      <c r="AY236" s="169" t="s">
        <v>225</v>
      </c>
      <c r="BK236" s="171">
        <f>SUM(BK237:BK240)</f>
        <v>0</v>
      </c>
    </row>
    <row r="237" spans="1:65" s="2" customFormat="1" ht="24">
      <c r="A237" s="35"/>
      <c r="B237" s="36"/>
      <c r="C237" s="174" t="s">
        <v>980</v>
      </c>
      <c r="D237" s="174" t="s">
        <v>227</v>
      </c>
      <c r="E237" s="175" t="s">
        <v>987</v>
      </c>
      <c r="F237" s="176" t="s">
        <v>988</v>
      </c>
      <c r="G237" s="177" t="s">
        <v>559</v>
      </c>
      <c r="H237" s="178">
        <v>18</v>
      </c>
      <c r="I237" s="179"/>
      <c r="J237" s="180">
        <f>ROUND(I237*H237,2)</f>
        <v>0</v>
      </c>
      <c r="K237" s="176" t="s">
        <v>231</v>
      </c>
      <c r="L237" s="40"/>
      <c r="M237" s="181" t="s">
        <v>19</v>
      </c>
      <c r="N237" s="182" t="s">
        <v>47</v>
      </c>
      <c r="O237" s="65"/>
      <c r="P237" s="183">
        <f>O237*H237</f>
        <v>0</v>
      </c>
      <c r="Q237" s="183">
        <v>0</v>
      </c>
      <c r="R237" s="183">
        <f>Q237*H237</f>
        <v>0</v>
      </c>
      <c r="S237" s="183">
        <v>0</v>
      </c>
      <c r="T237" s="184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5" t="s">
        <v>989</v>
      </c>
      <c r="AT237" s="185" t="s">
        <v>227</v>
      </c>
      <c r="AU237" s="185" t="s">
        <v>86</v>
      </c>
      <c r="AY237" s="18" t="s">
        <v>225</v>
      </c>
      <c r="BE237" s="186">
        <f>IF(N237="základní",J237,0)</f>
        <v>0</v>
      </c>
      <c r="BF237" s="186">
        <f>IF(N237="snížená",J237,0)</f>
        <v>0</v>
      </c>
      <c r="BG237" s="186">
        <f>IF(N237="zákl. přenesená",J237,0)</f>
        <v>0</v>
      </c>
      <c r="BH237" s="186">
        <f>IF(N237="sníž. přenesená",J237,0)</f>
        <v>0</v>
      </c>
      <c r="BI237" s="186">
        <f>IF(N237="nulová",J237,0)</f>
        <v>0</v>
      </c>
      <c r="BJ237" s="18" t="s">
        <v>84</v>
      </c>
      <c r="BK237" s="186">
        <f>ROUND(I237*H237,2)</f>
        <v>0</v>
      </c>
      <c r="BL237" s="18" t="s">
        <v>989</v>
      </c>
      <c r="BM237" s="185" t="s">
        <v>990</v>
      </c>
    </row>
    <row r="238" spans="1:65" s="13" customFormat="1" ht="11.25">
      <c r="B238" s="187"/>
      <c r="C238" s="188"/>
      <c r="D238" s="189" t="s">
        <v>234</v>
      </c>
      <c r="E238" s="190" t="s">
        <v>19</v>
      </c>
      <c r="F238" s="191" t="s">
        <v>991</v>
      </c>
      <c r="G238" s="188"/>
      <c r="H238" s="192">
        <v>18</v>
      </c>
      <c r="I238" s="193"/>
      <c r="J238" s="188"/>
      <c r="K238" s="188"/>
      <c r="L238" s="194"/>
      <c r="M238" s="195"/>
      <c r="N238" s="196"/>
      <c r="O238" s="196"/>
      <c r="P238" s="196"/>
      <c r="Q238" s="196"/>
      <c r="R238" s="196"/>
      <c r="S238" s="196"/>
      <c r="T238" s="197"/>
      <c r="AT238" s="198" t="s">
        <v>234</v>
      </c>
      <c r="AU238" s="198" t="s">
        <v>86</v>
      </c>
      <c r="AV238" s="13" t="s">
        <v>86</v>
      </c>
      <c r="AW238" s="13" t="s">
        <v>37</v>
      </c>
      <c r="AX238" s="13" t="s">
        <v>84</v>
      </c>
      <c r="AY238" s="198" t="s">
        <v>225</v>
      </c>
    </row>
    <row r="239" spans="1:65" s="2" customFormat="1" ht="16.5" customHeight="1">
      <c r="A239" s="35"/>
      <c r="B239" s="36"/>
      <c r="C239" s="210" t="s">
        <v>981</v>
      </c>
      <c r="D239" s="210" t="s">
        <v>410</v>
      </c>
      <c r="E239" s="211" t="s">
        <v>993</v>
      </c>
      <c r="F239" s="212" t="s">
        <v>994</v>
      </c>
      <c r="G239" s="213" t="s">
        <v>559</v>
      </c>
      <c r="H239" s="214">
        <v>18</v>
      </c>
      <c r="I239" s="215"/>
      <c r="J239" s="216">
        <f>ROUND(I239*H239,2)</f>
        <v>0</v>
      </c>
      <c r="K239" s="212" t="s">
        <v>19</v>
      </c>
      <c r="L239" s="217"/>
      <c r="M239" s="218" t="s">
        <v>19</v>
      </c>
      <c r="N239" s="219" t="s">
        <v>47</v>
      </c>
      <c r="O239" s="65"/>
      <c r="P239" s="183">
        <f>O239*H239</f>
        <v>0</v>
      </c>
      <c r="Q239" s="183">
        <v>6.8999999999999997E-4</v>
      </c>
      <c r="R239" s="183">
        <f>Q239*H239</f>
        <v>1.2419999999999999E-2</v>
      </c>
      <c r="S239" s="183">
        <v>0</v>
      </c>
      <c r="T239" s="184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5" t="s">
        <v>995</v>
      </c>
      <c r="AT239" s="185" t="s">
        <v>410</v>
      </c>
      <c r="AU239" s="185" t="s">
        <v>86</v>
      </c>
      <c r="AY239" s="18" t="s">
        <v>225</v>
      </c>
      <c r="BE239" s="186">
        <f>IF(N239="základní",J239,0)</f>
        <v>0</v>
      </c>
      <c r="BF239" s="186">
        <f>IF(N239="snížená",J239,0)</f>
        <v>0</v>
      </c>
      <c r="BG239" s="186">
        <f>IF(N239="zákl. přenesená",J239,0)</f>
        <v>0</v>
      </c>
      <c r="BH239" s="186">
        <f>IF(N239="sníž. přenesená",J239,0)</f>
        <v>0</v>
      </c>
      <c r="BI239" s="186">
        <f>IF(N239="nulová",J239,0)</f>
        <v>0</v>
      </c>
      <c r="BJ239" s="18" t="s">
        <v>84</v>
      </c>
      <c r="BK239" s="186">
        <f>ROUND(I239*H239,2)</f>
        <v>0</v>
      </c>
      <c r="BL239" s="18" t="s">
        <v>995</v>
      </c>
      <c r="BM239" s="185" t="s">
        <v>996</v>
      </c>
    </row>
    <row r="240" spans="1:65" s="2" customFormat="1" ht="24">
      <c r="A240" s="35"/>
      <c r="B240" s="36"/>
      <c r="C240" s="174" t="s">
        <v>986</v>
      </c>
      <c r="D240" s="174" t="s">
        <v>227</v>
      </c>
      <c r="E240" s="175" t="s">
        <v>997</v>
      </c>
      <c r="F240" s="176" t="s">
        <v>998</v>
      </c>
      <c r="G240" s="177" t="s">
        <v>559</v>
      </c>
      <c r="H240" s="178">
        <v>18</v>
      </c>
      <c r="I240" s="179"/>
      <c r="J240" s="180">
        <f>ROUND(I240*H240,2)</f>
        <v>0</v>
      </c>
      <c r="K240" s="176" t="s">
        <v>231</v>
      </c>
      <c r="L240" s="40"/>
      <c r="M240" s="234" t="s">
        <v>19</v>
      </c>
      <c r="N240" s="235" t="s">
        <v>47</v>
      </c>
      <c r="O240" s="236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5" t="s">
        <v>989</v>
      </c>
      <c r="AT240" s="185" t="s">
        <v>227</v>
      </c>
      <c r="AU240" s="185" t="s">
        <v>86</v>
      </c>
      <c r="AY240" s="18" t="s">
        <v>225</v>
      </c>
      <c r="BE240" s="186">
        <f>IF(N240="základní",J240,0)</f>
        <v>0</v>
      </c>
      <c r="BF240" s="186">
        <f>IF(N240="snížená",J240,0)</f>
        <v>0</v>
      </c>
      <c r="BG240" s="186">
        <f>IF(N240="zákl. přenesená",J240,0)</f>
        <v>0</v>
      </c>
      <c r="BH240" s="186">
        <f>IF(N240="sníž. přenesená",J240,0)</f>
        <v>0</v>
      </c>
      <c r="BI240" s="186">
        <f>IF(N240="nulová",J240,0)</f>
        <v>0</v>
      </c>
      <c r="BJ240" s="18" t="s">
        <v>84</v>
      </c>
      <c r="BK240" s="186">
        <f>ROUND(I240*H240,2)</f>
        <v>0</v>
      </c>
      <c r="BL240" s="18" t="s">
        <v>989</v>
      </c>
      <c r="BM240" s="185" t="s">
        <v>999</v>
      </c>
    </row>
    <row r="241" spans="1:31" s="2" customFormat="1" ht="6.95" customHeight="1">
      <c r="A241" s="35"/>
      <c r="B241" s="48"/>
      <c r="C241" s="49"/>
      <c r="D241" s="49"/>
      <c r="E241" s="49"/>
      <c r="F241" s="49"/>
      <c r="G241" s="49"/>
      <c r="H241" s="49"/>
      <c r="I241" s="49"/>
      <c r="J241" s="49"/>
      <c r="K241" s="49"/>
      <c r="L241" s="40"/>
      <c r="M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</row>
  </sheetData>
  <sheetProtection algorithmName="SHA-512" hashValue="+nSbtQ0Ew96z/2s6Ms4Wh1ADRz/2UYa5rnWptpLTtNGIpTdJpb2x7HfLESMWW2z9ED7O6zfI/Gdhk7TI8jAW1Q==" saltValue="HVlR1L9v9QwpdyKaWsnpIMJj2QW4iNiH7iy/BXSGoeK39892YDqJsTbichY4w6+GFss2avx3SQvLUJDpIaMiSg==" spinCount="100000" sheet="1" objects="1" scenarios="1" formatColumns="0" formatRows="0" autoFilter="0"/>
  <autoFilter ref="C90:K240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122</v>
      </c>
      <c r="AZ2" s="239" t="s">
        <v>654</v>
      </c>
      <c r="BA2" s="239" t="s">
        <v>655</v>
      </c>
      <c r="BB2" s="239" t="s">
        <v>230</v>
      </c>
      <c r="BC2" s="239" t="s">
        <v>1085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1086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13 - M1-1-5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13 - M1-1-5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8.1643974000000004</v>
      </c>
      <c r="S86" s="73"/>
      <c r="T86" s="156">
        <f>T87+T102</f>
        <v>0.26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7.8196209999999997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7.8196209999999997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12.657999999999999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0.31012099999999998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1087</v>
      </c>
      <c r="G91" s="188"/>
      <c r="H91" s="192">
        <v>12.657999999999999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1088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12.657999999999999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12.657999999999999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0.26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2.6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1089</v>
      </c>
      <c r="G99" s="188"/>
      <c r="H99" s="192">
        <v>2.6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7.82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0.34477639999999998</v>
      </c>
      <c r="S102" s="166"/>
      <c r="T102" s="168">
        <f>T103+T115</f>
        <v>0.26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0.34125</v>
      </c>
      <c r="S103" s="166"/>
      <c r="T103" s="168">
        <f>SUM(T104:T114)</f>
        <v>0.26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325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1.6250000000000001E-2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1090</v>
      </c>
      <c r="G105" s="188"/>
      <c r="H105" s="192">
        <v>325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0.32500000000000001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0.32500000000000001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1091</v>
      </c>
      <c r="G108" s="188"/>
      <c r="H108" s="192">
        <v>0.32500000000000001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260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0.26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1092</v>
      </c>
      <c r="G110" s="188"/>
      <c r="H110" s="192">
        <v>260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260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1093</v>
      </c>
      <c r="G113" s="188"/>
      <c r="H113" s="192">
        <v>260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0.34100000000000003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3.5264000000000003E-3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11.02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3.5264000000000003E-3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1094</v>
      </c>
      <c r="G118" s="188"/>
      <c r="H118" s="192">
        <v>11.02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b8yReTlcNTYPBpbXqlmAhlUaX76jF3Zrj3cgF8Q0ONtIDtU43jXraFoRwHPHlcBQaumWIZJYC7GBRLc/PnC7Vw==" saltValue="Y4JZfM4itQI5WE6GZTUfTztkiaGF6oRBfHFpw1YlnaIRdhp/f3igjZkV62PapnDLKHdTnhJ6g/IwrooFZyahl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125</v>
      </c>
      <c r="AZ2" s="239" t="s">
        <v>654</v>
      </c>
      <c r="BA2" s="239" t="s">
        <v>655</v>
      </c>
      <c r="BB2" s="239" t="s">
        <v>230</v>
      </c>
      <c r="BC2" s="239" t="s">
        <v>1095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1096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14 - M1-1-8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14 - M1-1-8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8.3065472000000007</v>
      </c>
      <c r="S86" s="73"/>
      <c r="T86" s="156">
        <f>T87+T102</f>
        <v>0.32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7.8820959999999998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7.8820959999999998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15.208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0.37259600000000004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1097</v>
      </c>
      <c r="G91" s="188"/>
      <c r="H91" s="192">
        <v>15.208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1098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15.208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15.208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0.32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3.2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1099</v>
      </c>
      <c r="G99" s="188"/>
      <c r="H99" s="192">
        <v>3.2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7.8819999999999997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0.42445120000000003</v>
      </c>
      <c r="S102" s="166"/>
      <c r="T102" s="168">
        <f>T103+T115</f>
        <v>0.32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0.42000000000000004</v>
      </c>
      <c r="S103" s="166"/>
      <c r="T103" s="168">
        <f>SUM(T104:T114)</f>
        <v>0.32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400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0.02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1100</v>
      </c>
      <c r="G105" s="188"/>
      <c r="H105" s="192">
        <v>400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0.4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0.4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1101</v>
      </c>
      <c r="G108" s="188"/>
      <c r="H108" s="192">
        <v>0.4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320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0.32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1102</v>
      </c>
      <c r="G110" s="188"/>
      <c r="H110" s="192">
        <v>320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320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1103</v>
      </c>
      <c r="G113" s="188"/>
      <c r="H113" s="192">
        <v>320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0.42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4.4512000000000006E-3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13.91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4.4512000000000006E-3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1104</v>
      </c>
      <c r="G118" s="188"/>
      <c r="H118" s="192">
        <v>13.91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lYW37DAoo1zcJcn3OlTW9q4LvxUi4oj6LJNKGzPqT44/xhSIbDtaGqoeVJoyAMTzCCRfApx2N2S9vrChalc/cQ==" saltValue="KzF+tjorkLfTSnjCZRAt7d5xyDxIu6S6mDQc6K8l2ndf+2y/3ds1T8QI89wTDyQchYFhKzGzBildDpPZ1xnrJ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127</v>
      </c>
      <c r="AZ2" s="239" t="s">
        <v>654</v>
      </c>
      <c r="BA2" s="239" t="s">
        <v>655</v>
      </c>
      <c r="BB2" s="239" t="s">
        <v>230</v>
      </c>
      <c r="BC2" s="239" t="s">
        <v>1105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1106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15 - P1+P2+P3-1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15 - P1+P2+P3-1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12.9079275</v>
      </c>
      <c r="S86" s="73"/>
      <c r="T86" s="156">
        <f>T87+T102</f>
        <v>0.58499999999999996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12.1281935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12.1281935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35.262999999999998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0.86394349999999998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1107</v>
      </c>
      <c r="G91" s="188"/>
      <c r="H91" s="192">
        <v>35.262999999999998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1108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35.262999999999998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35.262999999999998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0.58499999999999996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5.85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1109</v>
      </c>
      <c r="G99" s="188"/>
      <c r="H99" s="192">
        <v>5.85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12.128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0.77973399999999993</v>
      </c>
      <c r="S102" s="166"/>
      <c r="T102" s="168">
        <f>T103+T115</f>
        <v>0.58499999999999996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0.77174999999999994</v>
      </c>
      <c r="S103" s="166"/>
      <c r="T103" s="168">
        <f>SUM(T104:T114)</f>
        <v>0.58499999999999996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735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3.6750000000000005E-2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1110</v>
      </c>
      <c r="G105" s="188"/>
      <c r="H105" s="192">
        <v>735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0.73499999999999999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0.73499999999999999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1111</v>
      </c>
      <c r="G108" s="188"/>
      <c r="H108" s="192">
        <v>0.73499999999999999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585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0.58499999999999996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1112</v>
      </c>
      <c r="G110" s="188"/>
      <c r="H110" s="192">
        <v>585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585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1113</v>
      </c>
      <c r="G113" s="188"/>
      <c r="H113" s="192">
        <v>585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0.77200000000000002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7.9839999999999998E-3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24.95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7.9839999999999998E-3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1114</v>
      </c>
      <c r="G118" s="188"/>
      <c r="H118" s="192">
        <v>24.95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erXTSjE0NYbM7CLYy44CK6kLBfg6Vii63DLv2bopcO3bXrENDIWkpa3icOpf9EtEeyZ+QS8RkDyhT9nZ1VZGSg==" saltValue="jRYBJOeX5leVqkBMmxpHKqDPNAX3ngoLr8c32NorwPYq6VMguOrDmn3FgBBQAUrPmYmhQ4rhGeegp+XH7Qh64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130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1115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1116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781</v>
      </c>
      <c r="BA6" s="239" t="s">
        <v>782</v>
      </c>
      <c r="BB6" s="239" t="s">
        <v>248</v>
      </c>
      <c r="BC6" s="239" t="s">
        <v>365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783</v>
      </c>
      <c r="BA7" s="239" t="s">
        <v>784</v>
      </c>
      <c r="BB7" s="239" t="s">
        <v>559</v>
      </c>
      <c r="BC7" s="239" t="s">
        <v>954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786</v>
      </c>
      <c r="BA8" s="239" t="s">
        <v>787</v>
      </c>
      <c r="BB8" s="239" t="s">
        <v>230</v>
      </c>
      <c r="BC8" s="239" t="s">
        <v>1117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1118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790</v>
      </c>
      <c r="BA9" s="239" t="s">
        <v>791</v>
      </c>
      <c r="BB9" s="239" t="s">
        <v>559</v>
      </c>
      <c r="BC9" s="239" t="s">
        <v>1119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793</v>
      </c>
      <c r="BA10" s="239" t="s">
        <v>794</v>
      </c>
      <c r="BB10" s="239" t="s">
        <v>559</v>
      </c>
      <c r="BC10" s="239" t="s">
        <v>1120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796</v>
      </c>
      <c r="BA11" s="239" t="s">
        <v>797</v>
      </c>
      <c r="BB11" s="239" t="s">
        <v>230</v>
      </c>
      <c r="BC11" s="239" t="s">
        <v>1120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1048</v>
      </c>
      <c r="BA12" s="239" t="s">
        <v>1049</v>
      </c>
      <c r="BB12" s="239" t="s">
        <v>559</v>
      </c>
      <c r="BC12" s="239" t="s">
        <v>630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239" t="s">
        <v>654</v>
      </c>
      <c r="BA13" s="239" t="s">
        <v>655</v>
      </c>
      <c r="BB13" s="239" t="s">
        <v>230</v>
      </c>
      <c r="BC13" s="239" t="s">
        <v>1121</v>
      </c>
      <c r="BD13" s="239" t="s">
        <v>86</v>
      </c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ROUND((SUM(BE91:BE247)),  2)</f>
        <v>0</v>
      </c>
      <c r="G33" s="35"/>
      <c r="H33" s="35"/>
      <c r="I33" s="119">
        <v>0.21</v>
      </c>
      <c r="J33" s="118">
        <f>ROUND(((SUM(BE91:BE247))*I33),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ROUND((SUM(BF91:BF247)),  2)</f>
        <v>0</v>
      </c>
      <c r="G34" s="35"/>
      <c r="H34" s="35"/>
      <c r="I34" s="119">
        <v>0.15</v>
      </c>
      <c r="J34" s="118">
        <f>ROUND(((SUM(BF91:BF247))*I34),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ROUND((SUM(BG91:BG247)),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ROUND((SUM(BH91:BH247)),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ROUND((SUM(BI91:BI247)),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16 - P1+P2+P3-3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J154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J171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J215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J223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J225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J226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J238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J242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J243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16 - P1+P2+P3-3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P92+P225+P242</f>
        <v>0</v>
      </c>
      <c r="Q91" s="73"/>
      <c r="R91" s="155">
        <f>R92+R225+R242</f>
        <v>79.35470613999999</v>
      </c>
      <c r="S91" s="73"/>
      <c r="T91" s="156">
        <f>T92+T225+T242</f>
        <v>66.545699999999997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BK92+BK225+BK242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P93+P136+P154+P171+P215+P223</f>
        <v>0</v>
      </c>
      <c r="Q92" s="166"/>
      <c r="R92" s="167">
        <f>R93+R136+R154+R171+R215+R223</f>
        <v>78.759646140000001</v>
      </c>
      <c r="S92" s="166"/>
      <c r="T92" s="168">
        <f>T93+T136+T154+T171+T215+T223</f>
        <v>66.150700000000001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BK93+BK136+BK154+BK171+BK215+BK223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SUM(P94:P135)</f>
        <v>0</v>
      </c>
      <c r="Q93" s="166"/>
      <c r="R93" s="167">
        <f>SUM(R94:R135)</f>
        <v>5.2860000000000008E-3</v>
      </c>
      <c r="S93" s="166"/>
      <c r="T93" s="168">
        <f>SUM(T94:T135)</f>
        <v>47.820700000000002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SUM(BK94:BK135)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801</v>
      </c>
      <c r="F94" s="176" t="s">
        <v>802</v>
      </c>
      <c r="G94" s="177" t="s">
        <v>230</v>
      </c>
      <c r="H94" s="178">
        <v>19.3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0.44</v>
      </c>
      <c r="T94" s="184">
        <f>S94*H94</f>
        <v>8.4920000000000009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803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19.3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805</v>
      </c>
      <c r="F96" s="176" t="s">
        <v>806</v>
      </c>
      <c r="G96" s="177" t="s">
        <v>230</v>
      </c>
      <c r="H96" s="178">
        <v>19.3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0.32500000000000001</v>
      </c>
      <c r="T96" s="184">
        <f>S96*H96</f>
        <v>6.2725000000000009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807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19.3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273</v>
      </c>
      <c r="D98" s="174" t="s">
        <v>227</v>
      </c>
      <c r="E98" s="175" t="s">
        <v>228</v>
      </c>
      <c r="F98" s="176" t="s">
        <v>229</v>
      </c>
      <c r="G98" s="177" t="s">
        <v>230</v>
      </c>
      <c r="H98" s="178">
        <v>19.3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9.8000000000000004E-2</v>
      </c>
      <c r="T98" s="184">
        <f>S98*H98</f>
        <v>1.8914000000000002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808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19.3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809</v>
      </c>
      <c r="F100" s="176" t="s">
        <v>810</v>
      </c>
      <c r="G100" s="177" t="s">
        <v>230</v>
      </c>
      <c r="H100" s="178">
        <v>19.3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0.22</v>
      </c>
      <c r="T100" s="184">
        <f>S100*H100</f>
        <v>4.2460000000000004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811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19.3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812</v>
      </c>
      <c r="F102" s="176" t="s">
        <v>813</v>
      </c>
      <c r="G102" s="177" t="s">
        <v>230</v>
      </c>
      <c r="H102" s="178">
        <v>83.9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4.0000000000000003E-5</v>
      </c>
      <c r="R102" s="183">
        <f>Q102*H102</f>
        <v>3.3560000000000005E-3</v>
      </c>
      <c r="S102" s="183">
        <v>9.1999999999999998E-2</v>
      </c>
      <c r="T102" s="184">
        <f>S102*H102</f>
        <v>7.7188000000000008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814</v>
      </c>
    </row>
    <row r="103" spans="1:65" s="15" customFormat="1" ht="11.25">
      <c r="B103" s="224"/>
      <c r="C103" s="225"/>
      <c r="D103" s="189" t="s">
        <v>234</v>
      </c>
      <c r="E103" s="226" t="s">
        <v>19</v>
      </c>
      <c r="F103" s="227" t="s">
        <v>815</v>
      </c>
      <c r="G103" s="225"/>
      <c r="H103" s="226" t="s">
        <v>19</v>
      </c>
      <c r="I103" s="228"/>
      <c r="J103" s="225"/>
      <c r="K103" s="225"/>
      <c r="L103" s="229"/>
      <c r="M103" s="230"/>
      <c r="N103" s="231"/>
      <c r="O103" s="231"/>
      <c r="P103" s="231"/>
      <c r="Q103" s="231"/>
      <c r="R103" s="231"/>
      <c r="S103" s="231"/>
      <c r="T103" s="232"/>
      <c r="AT103" s="233" t="s">
        <v>234</v>
      </c>
      <c r="AU103" s="233" t="s">
        <v>86</v>
      </c>
      <c r="AV103" s="15" t="s">
        <v>84</v>
      </c>
      <c r="AW103" s="15" t="s">
        <v>37</v>
      </c>
      <c r="AX103" s="15" t="s">
        <v>76</v>
      </c>
      <c r="AY103" s="233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786</v>
      </c>
      <c r="F104" s="191" t="s">
        <v>1122</v>
      </c>
      <c r="G104" s="188"/>
      <c r="H104" s="192">
        <v>83.9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790</v>
      </c>
      <c r="F105" s="191" t="s">
        <v>1123</v>
      </c>
      <c r="G105" s="188"/>
      <c r="H105" s="192">
        <v>36.9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796</v>
      </c>
      <c r="F106" s="191" t="s">
        <v>818</v>
      </c>
      <c r="G106" s="188"/>
      <c r="H106" s="192">
        <v>19.3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793</v>
      </c>
      <c r="F107" s="191" t="s">
        <v>1124</v>
      </c>
      <c r="G107" s="188"/>
      <c r="H107" s="192">
        <v>19.3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820</v>
      </c>
      <c r="G108" s="188"/>
      <c r="H108" s="192">
        <v>83.9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354</v>
      </c>
      <c r="D109" s="174" t="s">
        <v>227</v>
      </c>
      <c r="E109" s="175" t="s">
        <v>821</v>
      </c>
      <c r="F109" s="176" t="s">
        <v>822</v>
      </c>
      <c r="G109" s="177" t="s">
        <v>230</v>
      </c>
      <c r="H109" s="178">
        <v>96.5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</v>
      </c>
      <c r="T109" s="184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823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1017</v>
      </c>
      <c r="G110" s="188"/>
      <c r="H110" s="192">
        <v>96.5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44.25" customHeight="1">
      <c r="A111" s="35"/>
      <c r="B111" s="36"/>
      <c r="C111" s="174" t="s">
        <v>358</v>
      </c>
      <c r="D111" s="174" t="s">
        <v>227</v>
      </c>
      <c r="E111" s="175" t="s">
        <v>246</v>
      </c>
      <c r="F111" s="176" t="s">
        <v>247</v>
      </c>
      <c r="G111" s="177" t="s">
        <v>248</v>
      </c>
      <c r="H111" s="178">
        <v>51.57</v>
      </c>
      <c r="I111" s="179"/>
      <c r="J111" s="180">
        <f>ROUND(I111*H111,2)</f>
        <v>0</v>
      </c>
      <c r="K111" s="176" t="s">
        <v>231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232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232</v>
      </c>
      <c r="BM111" s="185" t="s">
        <v>825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1125</v>
      </c>
      <c r="G112" s="188"/>
      <c r="H112" s="192">
        <v>59.57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76</v>
      </c>
      <c r="AY112" s="198" t="s">
        <v>225</v>
      </c>
    </row>
    <row r="113" spans="1:65" s="13" customFormat="1" ht="11.25">
      <c r="B113" s="187"/>
      <c r="C113" s="188"/>
      <c r="D113" s="189" t="s">
        <v>234</v>
      </c>
      <c r="E113" s="190" t="s">
        <v>19</v>
      </c>
      <c r="F113" s="191" t="s">
        <v>827</v>
      </c>
      <c r="G113" s="188"/>
      <c r="H113" s="192">
        <v>-8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37</v>
      </c>
      <c r="AX113" s="13" t="s">
        <v>76</v>
      </c>
      <c r="AY113" s="198" t="s">
        <v>225</v>
      </c>
    </row>
    <row r="114" spans="1:65" s="14" customFormat="1" ht="11.25">
      <c r="B114" s="199"/>
      <c r="C114" s="200"/>
      <c r="D114" s="189" t="s">
        <v>234</v>
      </c>
      <c r="E114" s="201" t="s">
        <v>778</v>
      </c>
      <c r="F114" s="202" t="s">
        <v>245</v>
      </c>
      <c r="G114" s="200"/>
      <c r="H114" s="203">
        <v>51.57</v>
      </c>
      <c r="I114" s="204"/>
      <c r="J114" s="200"/>
      <c r="K114" s="200"/>
      <c r="L114" s="205"/>
      <c r="M114" s="206"/>
      <c r="N114" s="207"/>
      <c r="O114" s="207"/>
      <c r="P114" s="207"/>
      <c r="Q114" s="207"/>
      <c r="R114" s="207"/>
      <c r="S114" s="207"/>
      <c r="T114" s="208"/>
      <c r="AT114" s="209" t="s">
        <v>234</v>
      </c>
      <c r="AU114" s="209" t="s">
        <v>86</v>
      </c>
      <c r="AV114" s="14" t="s">
        <v>232</v>
      </c>
      <c r="AW114" s="14" t="s">
        <v>37</v>
      </c>
      <c r="AX114" s="14" t="s">
        <v>84</v>
      </c>
      <c r="AY114" s="209" t="s">
        <v>225</v>
      </c>
    </row>
    <row r="115" spans="1:65" s="2" customFormat="1" ht="55.5" customHeight="1">
      <c r="A115" s="35"/>
      <c r="B115" s="36"/>
      <c r="C115" s="174" t="s">
        <v>365</v>
      </c>
      <c r="D115" s="174" t="s">
        <v>227</v>
      </c>
      <c r="E115" s="175" t="s">
        <v>828</v>
      </c>
      <c r="F115" s="176" t="s">
        <v>829</v>
      </c>
      <c r="G115" s="177" t="s">
        <v>248</v>
      </c>
      <c r="H115" s="178">
        <v>8</v>
      </c>
      <c r="I115" s="179"/>
      <c r="J115" s="180">
        <f>ROUND(I115*H115,2)</f>
        <v>0</v>
      </c>
      <c r="K115" s="176" t="s">
        <v>231</v>
      </c>
      <c r="L115" s="40"/>
      <c r="M115" s="181" t="s">
        <v>19</v>
      </c>
      <c r="N115" s="182" t="s">
        <v>47</v>
      </c>
      <c r="O115" s="65"/>
      <c r="P115" s="183">
        <f>O115*H115</f>
        <v>0</v>
      </c>
      <c r="Q115" s="183">
        <v>0</v>
      </c>
      <c r="R115" s="183">
        <f>Q115*H115</f>
        <v>0</v>
      </c>
      <c r="S115" s="183">
        <v>2.4</v>
      </c>
      <c r="T115" s="184">
        <f>S115*H115</f>
        <v>19.2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85" t="s">
        <v>232</v>
      </c>
      <c r="AT115" s="185" t="s">
        <v>227</v>
      </c>
      <c r="AU115" s="185" t="s">
        <v>86</v>
      </c>
      <c r="AY115" s="18" t="s">
        <v>225</v>
      </c>
      <c r="BE115" s="186">
        <f>IF(N115="základní",J115,0)</f>
        <v>0</v>
      </c>
      <c r="BF115" s="186">
        <f>IF(N115="snížená",J115,0)</f>
        <v>0</v>
      </c>
      <c r="BG115" s="186">
        <f>IF(N115="zákl. přenesená",J115,0)</f>
        <v>0</v>
      </c>
      <c r="BH115" s="186">
        <f>IF(N115="sníž. přenesená",J115,0)</f>
        <v>0</v>
      </c>
      <c r="BI115" s="186">
        <f>IF(N115="nulová",J115,0)</f>
        <v>0</v>
      </c>
      <c r="BJ115" s="18" t="s">
        <v>84</v>
      </c>
      <c r="BK115" s="186">
        <f>ROUND(I115*H115,2)</f>
        <v>0</v>
      </c>
      <c r="BL115" s="18" t="s">
        <v>232</v>
      </c>
      <c r="BM115" s="185" t="s">
        <v>830</v>
      </c>
    </row>
    <row r="116" spans="1:65" s="13" customFormat="1" ht="11.25">
      <c r="B116" s="187"/>
      <c r="C116" s="188"/>
      <c r="D116" s="189" t="s">
        <v>234</v>
      </c>
      <c r="E116" s="190" t="s">
        <v>781</v>
      </c>
      <c r="F116" s="191" t="s">
        <v>831</v>
      </c>
      <c r="G116" s="188"/>
      <c r="H116" s="192">
        <v>8</v>
      </c>
      <c r="I116" s="193"/>
      <c r="J116" s="188"/>
      <c r="K116" s="188"/>
      <c r="L116" s="194"/>
      <c r="M116" s="195"/>
      <c r="N116" s="196"/>
      <c r="O116" s="196"/>
      <c r="P116" s="196"/>
      <c r="Q116" s="196"/>
      <c r="R116" s="196"/>
      <c r="S116" s="196"/>
      <c r="T116" s="197"/>
      <c r="AT116" s="198" t="s">
        <v>234</v>
      </c>
      <c r="AU116" s="198" t="s">
        <v>86</v>
      </c>
      <c r="AV116" s="13" t="s">
        <v>86</v>
      </c>
      <c r="AW116" s="13" t="s">
        <v>37</v>
      </c>
      <c r="AX116" s="13" t="s">
        <v>84</v>
      </c>
      <c r="AY116" s="198" t="s">
        <v>225</v>
      </c>
    </row>
    <row r="117" spans="1:65" s="2" customFormat="1" ht="60">
      <c r="A117" s="35"/>
      <c r="B117" s="36"/>
      <c r="C117" s="174" t="s">
        <v>369</v>
      </c>
      <c r="D117" s="174" t="s">
        <v>227</v>
      </c>
      <c r="E117" s="175" t="s">
        <v>832</v>
      </c>
      <c r="F117" s="176" t="s">
        <v>833</v>
      </c>
      <c r="G117" s="177" t="s">
        <v>248</v>
      </c>
      <c r="H117" s="178">
        <v>18.276</v>
      </c>
      <c r="I117" s="179"/>
      <c r="J117" s="180">
        <f>ROUND(I117*H117,2)</f>
        <v>0</v>
      </c>
      <c r="K117" s="176" t="s">
        <v>231</v>
      </c>
      <c r="L117" s="40"/>
      <c r="M117" s="181" t="s">
        <v>19</v>
      </c>
      <c r="N117" s="182" t="s">
        <v>47</v>
      </c>
      <c r="O117" s="65"/>
      <c r="P117" s="183">
        <f>O117*H117</f>
        <v>0</v>
      </c>
      <c r="Q117" s="183">
        <v>0</v>
      </c>
      <c r="R117" s="183">
        <f>Q117*H117</f>
        <v>0</v>
      </c>
      <c r="S117" s="183">
        <v>0</v>
      </c>
      <c r="T117" s="184">
        <f>S117*H117</f>
        <v>0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85" t="s">
        <v>232</v>
      </c>
      <c r="AT117" s="185" t="s">
        <v>227</v>
      </c>
      <c r="AU117" s="185" t="s">
        <v>86</v>
      </c>
      <c r="AY117" s="18" t="s">
        <v>225</v>
      </c>
      <c r="BE117" s="186">
        <f>IF(N117="základní",J117,0)</f>
        <v>0</v>
      </c>
      <c r="BF117" s="186">
        <f>IF(N117="snížená",J117,0)</f>
        <v>0</v>
      </c>
      <c r="BG117" s="186">
        <f>IF(N117="zákl. přenesená",J117,0)</f>
        <v>0</v>
      </c>
      <c r="BH117" s="186">
        <f>IF(N117="sníž. přenesená",J117,0)</f>
        <v>0</v>
      </c>
      <c r="BI117" s="186">
        <f>IF(N117="nulová",J117,0)</f>
        <v>0</v>
      </c>
      <c r="BJ117" s="18" t="s">
        <v>84</v>
      </c>
      <c r="BK117" s="186">
        <f>ROUND(I117*H117,2)</f>
        <v>0</v>
      </c>
      <c r="BL117" s="18" t="s">
        <v>232</v>
      </c>
      <c r="BM117" s="185" t="s">
        <v>834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835</v>
      </c>
      <c r="G118" s="188"/>
      <c r="H118" s="192">
        <v>18.276</v>
      </c>
      <c r="I118" s="193"/>
      <c r="J118" s="188"/>
      <c r="K118" s="188"/>
      <c r="L118" s="194"/>
      <c r="M118" s="195"/>
      <c r="N118" s="196"/>
      <c r="O118" s="196"/>
      <c r="P118" s="196"/>
      <c r="Q118" s="196"/>
      <c r="R118" s="196"/>
      <c r="S118" s="196"/>
      <c r="T118" s="197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6.75" customHeight="1">
      <c r="A119" s="35"/>
      <c r="B119" s="36"/>
      <c r="C119" s="174" t="s">
        <v>111</v>
      </c>
      <c r="D119" s="174" t="s">
        <v>227</v>
      </c>
      <c r="E119" s="175" t="s">
        <v>836</v>
      </c>
      <c r="F119" s="176" t="s">
        <v>837</v>
      </c>
      <c r="G119" s="177" t="s">
        <v>248</v>
      </c>
      <c r="H119" s="178">
        <v>182.76</v>
      </c>
      <c r="I119" s="179"/>
      <c r="J119" s="180">
        <f>ROUND(I119*H119,2)</f>
        <v>0</v>
      </c>
      <c r="K119" s="176" t="s">
        <v>231</v>
      </c>
      <c r="L119" s="40"/>
      <c r="M119" s="181" t="s">
        <v>19</v>
      </c>
      <c r="N119" s="182" t="s">
        <v>47</v>
      </c>
      <c r="O119" s="65"/>
      <c r="P119" s="183">
        <f>O119*H119</f>
        <v>0</v>
      </c>
      <c r="Q119" s="183">
        <v>0</v>
      </c>
      <c r="R119" s="183">
        <f>Q119*H119</f>
        <v>0</v>
      </c>
      <c r="S119" s="183">
        <v>0</v>
      </c>
      <c r="T119" s="184">
        <f>S119*H119</f>
        <v>0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85" t="s">
        <v>232</v>
      </c>
      <c r="AT119" s="185" t="s">
        <v>227</v>
      </c>
      <c r="AU119" s="185" t="s">
        <v>86</v>
      </c>
      <c r="AY119" s="18" t="s">
        <v>225</v>
      </c>
      <c r="BE119" s="186">
        <f>IF(N119="základní",J119,0)</f>
        <v>0</v>
      </c>
      <c r="BF119" s="186">
        <f>IF(N119="snížená",J119,0)</f>
        <v>0</v>
      </c>
      <c r="BG119" s="186">
        <f>IF(N119="zákl. přenesená",J119,0)</f>
        <v>0</v>
      </c>
      <c r="BH119" s="186">
        <f>IF(N119="sníž. přenesená",J119,0)</f>
        <v>0</v>
      </c>
      <c r="BI119" s="186">
        <f>IF(N119="nulová",J119,0)</f>
        <v>0</v>
      </c>
      <c r="BJ119" s="18" t="s">
        <v>84</v>
      </c>
      <c r="BK119" s="186">
        <f>ROUND(I119*H119,2)</f>
        <v>0</v>
      </c>
      <c r="BL119" s="18" t="s">
        <v>232</v>
      </c>
      <c r="BM119" s="185" t="s">
        <v>838</v>
      </c>
    </row>
    <row r="120" spans="1:65" s="13" customFormat="1" ht="11.25">
      <c r="B120" s="187"/>
      <c r="C120" s="188"/>
      <c r="D120" s="189" t="s">
        <v>234</v>
      </c>
      <c r="E120" s="190" t="s">
        <v>19</v>
      </c>
      <c r="F120" s="191" t="s">
        <v>835</v>
      </c>
      <c r="G120" s="188"/>
      <c r="H120" s="192">
        <v>18.276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37</v>
      </c>
      <c r="AX120" s="13" t="s">
        <v>84</v>
      </c>
      <c r="AY120" s="198" t="s">
        <v>225</v>
      </c>
    </row>
    <row r="121" spans="1:65" s="13" customFormat="1" ht="11.25">
      <c r="B121" s="187"/>
      <c r="C121" s="188"/>
      <c r="D121" s="189" t="s">
        <v>234</v>
      </c>
      <c r="E121" s="188"/>
      <c r="F121" s="191" t="s">
        <v>839</v>
      </c>
      <c r="G121" s="188"/>
      <c r="H121" s="192">
        <v>182.76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4</v>
      </c>
      <c r="AX121" s="13" t="s">
        <v>84</v>
      </c>
      <c r="AY121" s="198" t="s">
        <v>225</v>
      </c>
    </row>
    <row r="122" spans="1:65" s="2" customFormat="1" ht="44.25" customHeight="1">
      <c r="A122" s="35"/>
      <c r="B122" s="36"/>
      <c r="C122" s="174" t="s">
        <v>114</v>
      </c>
      <c r="D122" s="174" t="s">
        <v>227</v>
      </c>
      <c r="E122" s="175" t="s">
        <v>840</v>
      </c>
      <c r="F122" s="176" t="s">
        <v>841</v>
      </c>
      <c r="G122" s="177" t="s">
        <v>361</v>
      </c>
      <c r="H122" s="178">
        <v>32.896999999999998</v>
      </c>
      <c r="I122" s="179"/>
      <c r="J122" s="180">
        <f>ROUND(I122*H122,2)</f>
        <v>0</v>
      </c>
      <c r="K122" s="176" t="s">
        <v>231</v>
      </c>
      <c r="L122" s="40"/>
      <c r="M122" s="181" t="s">
        <v>19</v>
      </c>
      <c r="N122" s="182" t="s">
        <v>47</v>
      </c>
      <c r="O122" s="65"/>
      <c r="P122" s="183">
        <f>O122*H122</f>
        <v>0</v>
      </c>
      <c r="Q122" s="183">
        <v>0</v>
      </c>
      <c r="R122" s="183">
        <f>Q122*H122</f>
        <v>0</v>
      </c>
      <c r="S122" s="183">
        <v>0</v>
      </c>
      <c r="T122" s="184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5" t="s">
        <v>232</v>
      </c>
      <c r="AT122" s="185" t="s">
        <v>227</v>
      </c>
      <c r="AU122" s="185" t="s">
        <v>86</v>
      </c>
      <c r="AY122" s="18" t="s">
        <v>225</v>
      </c>
      <c r="BE122" s="186">
        <f>IF(N122="základní",J122,0)</f>
        <v>0</v>
      </c>
      <c r="BF122" s="186">
        <f>IF(N122="snížená",J122,0)</f>
        <v>0</v>
      </c>
      <c r="BG122" s="186">
        <f>IF(N122="zákl. přenesená",J122,0)</f>
        <v>0</v>
      </c>
      <c r="BH122" s="186">
        <f>IF(N122="sníž. přenesená",J122,0)</f>
        <v>0</v>
      </c>
      <c r="BI122" s="186">
        <f>IF(N122="nulová",J122,0)</f>
        <v>0</v>
      </c>
      <c r="BJ122" s="18" t="s">
        <v>84</v>
      </c>
      <c r="BK122" s="186">
        <f>ROUND(I122*H122,2)</f>
        <v>0</v>
      </c>
      <c r="BL122" s="18" t="s">
        <v>232</v>
      </c>
      <c r="BM122" s="185" t="s">
        <v>842</v>
      </c>
    </row>
    <row r="123" spans="1:65" s="13" customFormat="1" ht="11.25">
      <c r="B123" s="187"/>
      <c r="C123" s="188"/>
      <c r="D123" s="189" t="s">
        <v>234</v>
      </c>
      <c r="E123" s="188"/>
      <c r="F123" s="191" t="s">
        <v>843</v>
      </c>
      <c r="G123" s="188"/>
      <c r="H123" s="192">
        <v>32.896999999999998</v>
      </c>
      <c r="I123" s="193"/>
      <c r="J123" s="188"/>
      <c r="K123" s="188"/>
      <c r="L123" s="194"/>
      <c r="M123" s="195"/>
      <c r="N123" s="196"/>
      <c r="O123" s="196"/>
      <c r="P123" s="196"/>
      <c r="Q123" s="196"/>
      <c r="R123" s="196"/>
      <c r="S123" s="196"/>
      <c r="T123" s="197"/>
      <c r="AT123" s="198" t="s">
        <v>234</v>
      </c>
      <c r="AU123" s="198" t="s">
        <v>86</v>
      </c>
      <c r="AV123" s="13" t="s">
        <v>86</v>
      </c>
      <c r="AW123" s="13" t="s">
        <v>4</v>
      </c>
      <c r="AX123" s="13" t="s">
        <v>84</v>
      </c>
      <c r="AY123" s="198" t="s">
        <v>225</v>
      </c>
    </row>
    <row r="124" spans="1:65" s="2" customFormat="1" ht="36">
      <c r="A124" s="35"/>
      <c r="B124" s="36"/>
      <c r="C124" s="174" t="s">
        <v>117</v>
      </c>
      <c r="D124" s="174" t="s">
        <v>227</v>
      </c>
      <c r="E124" s="175" t="s">
        <v>844</v>
      </c>
      <c r="F124" s="176" t="s">
        <v>845</v>
      </c>
      <c r="G124" s="177" t="s">
        <v>248</v>
      </c>
      <c r="H124" s="178">
        <v>18.276</v>
      </c>
      <c r="I124" s="179"/>
      <c r="J124" s="180">
        <f>ROUND(I124*H124,2)</f>
        <v>0</v>
      </c>
      <c r="K124" s="176" t="s">
        <v>231</v>
      </c>
      <c r="L124" s="40"/>
      <c r="M124" s="181" t="s">
        <v>19</v>
      </c>
      <c r="N124" s="182" t="s">
        <v>47</v>
      </c>
      <c r="O124" s="65"/>
      <c r="P124" s="183">
        <f>O124*H124</f>
        <v>0</v>
      </c>
      <c r="Q124" s="183">
        <v>0</v>
      </c>
      <c r="R124" s="183">
        <f>Q124*H124</f>
        <v>0</v>
      </c>
      <c r="S124" s="183">
        <v>0</v>
      </c>
      <c r="T124" s="184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85" t="s">
        <v>232</v>
      </c>
      <c r="AT124" s="185" t="s">
        <v>227</v>
      </c>
      <c r="AU124" s="185" t="s">
        <v>86</v>
      </c>
      <c r="AY124" s="18" t="s">
        <v>225</v>
      </c>
      <c r="BE124" s="186">
        <f>IF(N124="základní",J124,0)</f>
        <v>0</v>
      </c>
      <c r="BF124" s="186">
        <f>IF(N124="snížená",J124,0)</f>
        <v>0</v>
      </c>
      <c r="BG124" s="186">
        <f>IF(N124="zákl. přenesená",J124,0)</f>
        <v>0</v>
      </c>
      <c r="BH124" s="186">
        <f>IF(N124="sníž. přenesená",J124,0)</f>
        <v>0</v>
      </c>
      <c r="BI124" s="186">
        <f>IF(N124="nulová",J124,0)</f>
        <v>0</v>
      </c>
      <c r="BJ124" s="18" t="s">
        <v>84</v>
      </c>
      <c r="BK124" s="186">
        <f>ROUND(I124*H124,2)</f>
        <v>0</v>
      </c>
      <c r="BL124" s="18" t="s">
        <v>232</v>
      </c>
      <c r="BM124" s="185" t="s">
        <v>846</v>
      </c>
    </row>
    <row r="125" spans="1:65" s="13" customFormat="1" ht="11.25">
      <c r="B125" s="187"/>
      <c r="C125" s="188"/>
      <c r="D125" s="189" t="s">
        <v>234</v>
      </c>
      <c r="E125" s="190" t="s">
        <v>19</v>
      </c>
      <c r="F125" s="191" t="s">
        <v>835</v>
      </c>
      <c r="G125" s="188"/>
      <c r="H125" s="192">
        <v>18.276</v>
      </c>
      <c r="I125" s="193"/>
      <c r="J125" s="188"/>
      <c r="K125" s="188"/>
      <c r="L125" s="194"/>
      <c r="M125" s="195"/>
      <c r="N125" s="196"/>
      <c r="O125" s="196"/>
      <c r="P125" s="196"/>
      <c r="Q125" s="196"/>
      <c r="R125" s="196"/>
      <c r="S125" s="196"/>
      <c r="T125" s="197"/>
      <c r="AT125" s="198" t="s">
        <v>234</v>
      </c>
      <c r="AU125" s="198" t="s">
        <v>86</v>
      </c>
      <c r="AV125" s="13" t="s">
        <v>86</v>
      </c>
      <c r="AW125" s="13" t="s">
        <v>37</v>
      </c>
      <c r="AX125" s="13" t="s">
        <v>84</v>
      </c>
      <c r="AY125" s="198" t="s">
        <v>225</v>
      </c>
    </row>
    <row r="126" spans="1:65" s="2" customFormat="1" ht="44.25" customHeight="1">
      <c r="A126" s="35"/>
      <c r="B126" s="36"/>
      <c r="C126" s="174" t="s">
        <v>120</v>
      </c>
      <c r="D126" s="174" t="s">
        <v>227</v>
      </c>
      <c r="E126" s="175" t="s">
        <v>274</v>
      </c>
      <c r="F126" s="176" t="s">
        <v>275</v>
      </c>
      <c r="G126" s="177" t="s">
        <v>248</v>
      </c>
      <c r="H126" s="178">
        <v>33.293999999999997</v>
      </c>
      <c r="I126" s="179"/>
      <c r="J126" s="180">
        <f>ROUND(I126*H126,2)</f>
        <v>0</v>
      </c>
      <c r="K126" s="176" t="s">
        <v>231</v>
      </c>
      <c r="L126" s="40"/>
      <c r="M126" s="181" t="s">
        <v>19</v>
      </c>
      <c r="N126" s="182" t="s">
        <v>47</v>
      </c>
      <c r="O126" s="65"/>
      <c r="P126" s="183">
        <f>O126*H126</f>
        <v>0</v>
      </c>
      <c r="Q126" s="183">
        <v>0</v>
      </c>
      <c r="R126" s="183">
        <f>Q126*H126</f>
        <v>0</v>
      </c>
      <c r="S126" s="183">
        <v>0</v>
      </c>
      <c r="T126" s="184">
        <f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5" t="s">
        <v>232</v>
      </c>
      <c r="AT126" s="185" t="s">
        <v>227</v>
      </c>
      <c r="AU126" s="185" t="s">
        <v>86</v>
      </c>
      <c r="AY126" s="18" t="s">
        <v>225</v>
      </c>
      <c r="BE126" s="186">
        <f>IF(N126="základní",J126,0)</f>
        <v>0</v>
      </c>
      <c r="BF126" s="186">
        <f>IF(N126="snížená",J126,0)</f>
        <v>0</v>
      </c>
      <c r="BG126" s="186">
        <f>IF(N126="zákl. přenesená",J126,0)</f>
        <v>0</v>
      </c>
      <c r="BH126" s="186">
        <f>IF(N126="sníž. přenesená",J126,0)</f>
        <v>0</v>
      </c>
      <c r="BI126" s="186">
        <f>IF(N126="nulová",J126,0)</f>
        <v>0</v>
      </c>
      <c r="BJ126" s="18" t="s">
        <v>84</v>
      </c>
      <c r="BK126" s="186">
        <f>ROUND(I126*H126,2)</f>
        <v>0</v>
      </c>
      <c r="BL126" s="18" t="s">
        <v>232</v>
      </c>
      <c r="BM126" s="185" t="s">
        <v>847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848</v>
      </c>
      <c r="G127" s="188"/>
      <c r="H127" s="192">
        <v>51.57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849</v>
      </c>
      <c r="G128" s="188"/>
      <c r="H128" s="192">
        <v>-18.276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76</v>
      </c>
      <c r="AY128" s="198" t="s">
        <v>225</v>
      </c>
    </row>
    <row r="129" spans="1:65" s="14" customFormat="1" ht="11.25">
      <c r="B129" s="199"/>
      <c r="C129" s="200"/>
      <c r="D129" s="189" t="s">
        <v>234</v>
      </c>
      <c r="E129" s="201" t="s">
        <v>775</v>
      </c>
      <c r="F129" s="202" t="s">
        <v>245</v>
      </c>
      <c r="G129" s="200"/>
      <c r="H129" s="203">
        <v>33.293999999999997</v>
      </c>
      <c r="I129" s="204"/>
      <c r="J129" s="200"/>
      <c r="K129" s="200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234</v>
      </c>
      <c r="AU129" s="209" t="s">
        <v>86</v>
      </c>
      <c r="AV129" s="14" t="s">
        <v>232</v>
      </c>
      <c r="AW129" s="14" t="s">
        <v>37</v>
      </c>
      <c r="AX129" s="14" t="s">
        <v>84</v>
      </c>
      <c r="AY129" s="209" t="s">
        <v>225</v>
      </c>
    </row>
    <row r="130" spans="1:65" s="2" customFormat="1" ht="36">
      <c r="A130" s="35"/>
      <c r="B130" s="36"/>
      <c r="C130" s="174" t="s">
        <v>123</v>
      </c>
      <c r="D130" s="174" t="s">
        <v>227</v>
      </c>
      <c r="E130" s="175" t="s">
        <v>850</v>
      </c>
      <c r="F130" s="176" t="s">
        <v>851</v>
      </c>
      <c r="G130" s="177" t="s">
        <v>230</v>
      </c>
      <c r="H130" s="178">
        <v>96.5</v>
      </c>
      <c r="I130" s="179"/>
      <c r="J130" s="180">
        <f>ROUND(I130*H130,2)</f>
        <v>0</v>
      </c>
      <c r="K130" s="176" t="s">
        <v>231</v>
      </c>
      <c r="L130" s="40"/>
      <c r="M130" s="181" t="s">
        <v>19</v>
      </c>
      <c r="N130" s="182" t="s">
        <v>47</v>
      </c>
      <c r="O130" s="65"/>
      <c r="P130" s="183">
        <f>O130*H130</f>
        <v>0</v>
      </c>
      <c r="Q130" s="183">
        <v>0</v>
      </c>
      <c r="R130" s="183">
        <f>Q130*H130</f>
        <v>0</v>
      </c>
      <c r="S130" s="183">
        <v>0</v>
      </c>
      <c r="T130" s="184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5" t="s">
        <v>232</v>
      </c>
      <c r="AT130" s="185" t="s">
        <v>227</v>
      </c>
      <c r="AU130" s="185" t="s">
        <v>86</v>
      </c>
      <c r="AY130" s="18" t="s">
        <v>225</v>
      </c>
      <c r="BE130" s="186">
        <f>IF(N130="základní",J130,0)</f>
        <v>0</v>
      </c>
      <c r="BF130" s="186">
        <f>IF(N130="snížená",J130,0)</f>
        <v>0</v>
      </c>
      <c r="BG130" s="186">
        <f>IF(N130="zákl. přenesená",J130,0)</f>
        <v>0</v>
      </c>
      <c r="BH130" s="186">
        <f>IF(N130="sníž. přenesená",J130,0)</f>
        <v>0</v>
      </c>
      <c r="BI130" s="186">
        <f>IF(N130="nulová",J130,0)</f>
        <v>0</v>
      </c>
      <c r="BJ130" s="18" t="s">
        <v>84</v>
      </c>
      <c r="BK130" s="186">
        <f>ROUND(I130*H130,2)</f>
        <v>0</v>
      </c>
      <c r="BL130" s="18" t="s">
        <v>232</v>
      </c>
      <c r="BM130" s="185" t="s">
        <v>852</v>
      </c>
    </row>
    <row r="131" spans="1:65" s="13" customFormat="1" ht="11.25">
      <c r="B131" s="187"/>
      <c r="C131" s="188"/>
      <c r="D131" s="189" t="s">
        <v>234</v>
      </c>
      <c r="E131" s="190" t="s">
        <v>19</v>
      </c>
      <c r="F131" s="191" t="s">
        <v>1017</v>
      </c>
      <c r="G131" s="188"/>
      <c r="H131" s="192">
        <v>96.5</v>
      </c>
      <c r="I131" s="193"/>
      <c r="J131" s="188"/>
      <c r="K131" s="188"/>
      <c r="L131" s="194"/>
      <c r="M131" s="195"/>
      <c r="N131" s="196"/>
      <c r="O131" s="196"/>
      <c r="P131" s="196"/>
      <c r="Q131" s="196"/>
      <c r="R131" s="196"/>
      <c r="S131" s="196"/>
      <c r="T131" s="197"/>
      <c r="AT131" s="198" t="s">
        <v>234</v>
      </c>
      <c r="AU131" s="198" t="s">
        <v>86</v>
      </c>
      <c r="AV131" s="13" t="s">
        <v>86</v>
      </c>
      <c r="AW131" s="13" t="s">
        <v>37</v>
      </c>
      <c r="AX131" s="13" t="s">
        <v>84</v>
      </c>
      <c r="AY131" s="198" t="s">
        <v>225</v>
      </c>
    </row>
    <row r="132" spans="1:65" s="2" customFormat="1" ht="36">
      <c r="A132" s="35"/>
      <c r="B132" s="36"/>
      <c r="C132" s="174" t="s">
        <v>8</v>
      </c>
      <c r="D132" s="174" t="s">
        <v>227</v>
      </c>
      <c r="E132" s="175" t="s">
        <v>853</v>
      </c>
      <c r="F132" s="176" t="s">
        <v>854</v>
      </c>
      <c r="G132" s="177" t="s">
        <v>230</v>
      </c>
      <c r="H132" s="178">
        <v>96.5</v>
      </c>
      <c r="I132" s="179"/>
      <c r="J132" s="180">
        <f>ROUND(I132*H132,2)</f>
        <v>0</v>
      </c>
      <c r="K132" s="176" t="s">
        <v>231</v>
      </c>
      <c r="L132" s="40"/>
      <c r="M132" s="181" t="s">
        <v>19</v>
      </c>
      <c r="N132" s="182" t="s">
        <v>47</v>
      </c>
      <c r="O132" s="65"/>
      <c r="P132" s="183">
        <f>O132*H132</f>
        <v>0</v>
      </c>
      <c r="Q132" s="183">
        <v>0</v>
      </c>
      <c r="R132" s="183">
        <f>Q132*H132</f>
        <v>0</v>
      </c>
      <c r="S132" s="183">
        <v>0</v>
      </c>
      <c r="T132" s="184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5" t="s">
        <v>232</v>
      </c>
      <c r="AT132" s="185" t="s">
        <v>227</v>
      </c>
      <c r="AU132" s="185" t="s">
        <v>86</v>
      </c>
      <c r="AY132" s="18" t="s">
        <v>225</v>
      </c>
      <c r="BE132" s="186">
        <f>IF(N132="základní",J132,0)</f>
        <v>0</v>
      </c>
      <c r="BF132" s="186">
        <f>IF(N132="snížená",J132,0)</f>
        <v>0</v>
      </c>
      <c r="BG132" s="186">
        <f>IF(N132="zákl. přenesená",J132,0)</f>
        <v>0</v>
      </c>
      <c r="BH132" s="186">
        <f>IF(N132="sníž. přenesená",J132,0)</f>
        <v>0</v>
      </c>
      <c r="BI132" s="186">
        <f>IF(N132="nulová",J132,0)</f>
        <v>0</v>
      </c>
      <c r="BJ132" s="18" t="s">
        <v>84</v>
      </c>
      <c r="BK132" s="186">
        <f>ROUND(I132*H132,2)</f>
        <v>0</v>
      </c>
      <c r="BL132" s="18" t="s">
        <v>232</v>
      </c>
      <c r="BM132" s="185" t="s">
        <v>855</v>
      </c>
    </row>
    <row r="133" spans="1:65" s="13" customFormat="1" ht="11.25">
      <c r="B133" s="187"/>
      <c r="C133" s="188"/>
      <c r="D133" s="189" t="s">
        <v>234</v>
      </c>
      <c r="E133" s="190" t="s">
        <v>19</v>
      </c>
      <c r="F133" s="191" t="s">
        <v>1017</v>
      </c>
      <c r="G133" s="188"/>
      <c r="H133" s="192">
        <v>96.5</v>
      </c>
      <c r="I133" s="193"/>
      <c r="J133" s="188"/>
      <c r="K133" s="188"/>
      <c r="L133" s="194"/>
      <c r="M133" s="195"/>
      <c r="N133" s="196"/>
      <c r="O133" s="196"/>
      <c r="P133" s="196"/>
      <c r="Q133" s="196"/>
      <c r="R133" s="196"/>
      <c r="S133" s="196"/>
      <c r="T133" s="197"/>
      <c r="AT133" s="198" t="s">
        <v>234</v>
      </c>
      <c r="AU133" s="198" t="s">
        <v>86</v>
      </c>
      <c r="AV133" s="13" t="s">
        <v>86</v>
      </c>
      <c r="AW133" s="13" t="s">
        <v>37</v>
      </c>
      <c r="AX133" s="13" t="s">
        <v>84</v>
      </c>
      <c r="AY133" s="198" t="s">
        <v>225</v>
      </c>
    </row>
    <row r="134" spans="1:65" s="2" customFormat="1" ht="16.5" customHeight="1">
      <c r="A134" s="35"/>
      <c r="B134" s="36"/>
      <c r="C134" s="210" t="s">
        <v>128</v>
      </c>
      <c r="D134" s="210" t="s">
        <v>410</v>
      </c>
      <c r="E134" s="211" t="s">
        <v>856</v>
      </c>
      <c r="F134" s="212" t="s">
        <v>857</v>
      </c>
      <c r="G134" s="213" t="s">
        <v>683</v>
      </c>
      <c r="H134" s="214">
        <v>1.93</v>
      </c>
      <c r="I134" s="215"/>
      <c r="J134" s="216">
        <f>ROUND(I134*H134,2)</f>
        <v>0</v>
      </c>
      <c r="K134" s="212" t="s">
        <v>231</v>
      </c>
      <c r="L134" s="217"/>
      <c r="M134" s="218" t="s">
        <v>19</v>
      </c>
      <c r="N134" s="219" t="s">
        <v>47</v>
      </c>
      <c r="O134" s="65"/>
      <c r="P134" s="183">
        <f>O134*H134</f>
        <v>0</v>
      </c>
      <c r="Q134" s="183">
        <v>1E-3</v>
      </c>
      <c r="R134" s="183">
        <f>Q134*H134</f>
        <v>1.9300000000000001E-3</v>
      </c>
      <c r="S134" s="183">
        <v>0</v>
      </c>
      <c r="T134" s="184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5" t="s">
        <v>365</v>
      </c>
      <c r="AT134" s="185" t="s">
        <v>410</v>
      </c>
      <c r="AU134" s="185" t="s">
        <v>86</v>
      </c>
      <c r="AY134" s="18" t="s">
        <v>225</v>
      </c>
      <c r="BE134" s="186">
        <f>IF(N134="základní",J134,0)</f>
        <v>0</v>
      </c>
      <c r="BF134" s="186">
        <f>IF(N134="snížená",J134,0)</f>
        <v>0</v>
      </c>
      <c r="BG134" s="186">
        <f>IF(N134="zákl. přenesená",J134,0)</f>
        <v>0</v>
      </c>
      <c r="BH134" s="186">
        <f>IF(N134="sníž. přenesená",J134,0)</f>
        <v>0</v>
      </c>
      <c r="BI134" s="186">
        <f>IF(N134="nulová",J134,0)</f>
        <v>0</v>
      </c>
      <c r="BJ134" s="18" t="s">
        <v>84</v>
      </c>
      <c r="BK134" s="186">
        <f>ROUND(I134*H134,2)</f>
        <v>0</v>
      </c>
      <c r="BL134" s="18" t="s">
        <v>232</v>
      </c>
      <c r="BM134" s="185" t="s">
        <v>858</v>
      </c>
    </row>
    <row r="135" spans="1:65" s="13" customFormat="1" ht="11.25">
      <c r="B135" s="187"/>
      <c r="C135" s="188"/>
      <c r="D135" s="189" t="s">
        <v>234</v>
      </c>
      <c r="E135" s="188"/>
      <c r="F135" s="191" t="s">
        <v>1126</v>
      </c>
      <c r="G135" s="188"/>
      <c r="H135" s="192">
        <v>1.93</v>
      </c>
      <c r="I135" s="193"/>
      <c r="J135" s="188"/>
      <c r="K135" s="188"/>
      <c r="L135" s="194"/>
      <c r="M135" s="195"/>
      <c r="N135" s="196"/>
      <c r="O135" s="196"/>
      <c r="P135" s="196"/>
      <c r="Q135" s="196"/>
      <c r="R135" s="196"/>
      <c r="S135" s="196"/>
      <c r="T135" s="197"/>
      <c r="AT135" s="198" t="s">
        <v>234</v>
      </c>
      <c r="AU135" s="198" t="s">
        <v>86</v>
      </c>
      <c r="AV135" s="13" t="s">
        <v>86</v>
      </c>
      <c r="AW135" s="13" t="s">
        <v>4</v>
      </c>
      <c r="AX135" s="13" t="s">
        <v>84</v>
      </c>
      <c r="AY135" s="198" t="s">
        <v>225</v>
      </c>
    </row>
    <row r="136" spans="1:65" s="12" customFormat="1" ht="22.9" customHeight="1">
      <c r="B136" s="158"/>
      <c r="C136" s="159"/>
      <c r="D136" s="160" t="s">
        <v>75</v>
      </c>
      <c r="E136" s="172" t="s">
        <v>86</v>
      </c>
      <c r="F136" s="172" t="s">
        <v>300</v>
      </c>
      <c r="G136" s="159"/>
      <c r="H136" s="159"/>
      <c r="I136" s="162"/>
      <c r="J136" s="173">
        <f>BK136</f>
        <v>0</v>
      </c>
      <c r="K136" s="159"/>
      <c r="L136" s="164"/>
      <c r="M136" s="165"/>
      <c r="N136" s="166"/>
      <c r="O136" s="166"/>
      <c r="P136" s="167">
        <f>SUM(P137:P153)</f>
        <v>0</v>
      </c>
      <c r="Q136" s="166"/>
      <c r="R136" s="167">
        <f>SUM(R137:R153)</f>
        <v>51.01012514</v>
      </c>
      <c r="S136" s="166"/>
      <c r="T136" s="168">
        <f>SUM(T137:T153)</f>
        <v>0</v>
      </c>
      <c r="AR136" s="169" t="s">
        <v>84</v>
      </c>
      <c r="AT136" s="170" t="s">
        <v>75</v>
      </c>
      <c r="AU136" s="170" t="s">
        <v>84</v>
      </c>
      <c r="AY136" s="169" t="s">
        <v>225</v>
      </c>
      <c r="BK136" s="171">
        <f>SUM(BK137:BK153)</f>
        <v>0</v>
      </c>
    </row>
    <row r="137" spans="1:65" s="2" customFormat="1" ht="24">
      <c r="A137" s="35"/>
      <c r="B137" s="36"/>
      <c r="C137" s="174" t="s">
        <v>131</v>
      </c>
      <c r="D137" s="174" t="s">
        <v>227</v>
      </c>
      <c r="E137" s="175" t="s">
        <v>860</v>
      </c>
      <c r="F137" s="176" t="s">
        <v>861</v>
      </c>
      <c r="G137" s="177" t="s">
        <v>248</v>
      </c>
      <c r="H137" s="178">
        <v>1.32</v>
      </c>
      <c r="I137" s="179"/>
      <c r="J137" s="180">
        <f>ROUND(I137*H137,2)</f>
        <v>0</v>
      </c>
      <c r="K137" s="176" t="s">
        <v>231</v>
      </c>
      <c r="L137" s="40"/>
      <c r="M137" s="181" t="s">
        <v>19</v>
      </c>
      <c r="N137" s="182" t="s">
        <v>47</v>
      </c>
      <c r="O137" s="65"/>
      <c r="P137" s="183">
        <f>O137*H137</f>
        <v>0</v>
      </c>
      <c r="Q137" s="183">
        <v>2.2563399999999998</v>
      </c>
      <c r="R137" s="183">
        <f>Q137*H137</f>
        <v>2.9783687999999997</v>
      </c>
      <c r="S137" s="183">
        <v>0</v>
      </c>
      <c r="T137" s="184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5" t="s">
        <v>232</v>
      </c>
      <c r="AT137" s="185" t="s">
        <v>227</v>
      </c>
      <c r="AU137" s="185" t="s">
        <v>86</v>
      </c>
      <c r="AY137" s="18" t="s">
        <v>225</v>
      </c>
      <c r="BE137" s="186">
        <f>IF(N137="základní",J137,0)</f>
        <v>0</v>
      </c>
      <c r="BF137" s="186">
        <f>IF(N137="snížená",J137,0)</f>
        <v>0</v>
      </c>
      <c r="BG137" s="186">
        <f>IF(N137="zákl. přenesená",J137,0)</f>
        <v>0</v>
      </c>
      <c r="BH137" s="186">
        <f>IF(N137="sníž. přenesená",J137,0)</f>
        <v>0</v>
      </c>
      <c r="BI137" s="186">
        <f>IF(N137="nulová",J137,0)</f>
        <v>0</v>
      </c>
      <c r="BJ137" s="18" t="s">
        <v>84</v>
      </c>
      <c r="BK137" s="186">
        <f>ROUND(I137*H137,2)</f>
        <v>0</v>
      </c>
      <c r="BL137" s="18" t="s">
        <v>232</v>
      </c>
      <c r="BM137" s="185" t="s">
        <v>862</v>
      </c>
    </row>
    <row r="138" spans="1:65" s="13" customFormat="1" ht="11.25">
      <c r="B138" s="187"/>
      <c r="C138" s="188"/>
      <c r="D138" s="189" t="s">
        <v>234</v>
      </c>
      <c r="E138" s="190" t="s">
        <v>769</v>
      </c>
      <c r="F138" s="191" t="s">
        <v>863</v>
      </c>
      <c r="G138" s="188"/>
      <c r="H138" s="192">
        <v>1.32</v>
      </c>
      <c r="I138" s="193"/>
      <c r="J138" s="188"/>
      <c r="K138" s="188"/>
      <c r="L138" s="194"/>
      <c r="M138" s="195"/>
      <c r="N138" s="196"/>
      <c r="O138" s="196"/>
      <c r="P138" s="196"/>
      <c r="Q138" s="196"/>
      <c r="R138" s="196"/>
      <c r="S138" s="196"/>
      <c r="T138" s="197"/>
      <c r="AT138" s="198" t="s">
        <v>234</v>
      </c>
      <c r="AU138" s="198" t="s">
        <v>86</v>
      </c>
      <c r="AV138" s="13" t="s">
        <v>86</v>
      </c>
      <c r="AW138" s="13" t="s">
        <v>37</v>
      </c>
      <c r="AX138" s="13" t="s">
        <v>84</v>
      </c>
      <c r="AY138" s="198" t="s">
        <v>225</v>
      </c>
    </row>
    <row r="139" spans="1:65" s="2" customFormat="1" ht="33" customHeight="1">
      <c r="A139" s="35"/>
      <c r="B139" s="36"/>
      <c r="C139" s="174" t="s">
        <v>134</v>
      </c>
      <c r="D139" s="174" t="s">
        <v>227</v>
      </c>
      <c r="E139" s="175" t="s">
        <v>864</v>
      </c>
      <c r="F139" s="176" t="s">
        <v>865</v>
      </c>
      <c r="G139" s="177" t="s">
        <v>248</v>
      </c>
      <c r="H139" s="178">
        <v>18.84</v>
      </c>
      <c r="I139" s="179"/>
      <c r="J139" s="180">
        <f>ROUND(I139*H139,2)</f>
        <v>0</v>
      </c>
      <c r="K139" s="176" t="s">
        <v>231</v>
      </c>
      <c r="L139" s="40"/>
      <c r="M139" s="181" t="s">
        <v>19</v>
      </c>
      <c r="N139" s="182" t="s">
        <v>47</v>
      </c>
      <c r="O139" s="65"/>
      <c r="P139" s="183">
        <f>O139*H139</f>
        <v>0</v>
      </c>
      <c r="Q139" s="183">
        <v>2.45329</v>
      </c>
      <c r="R139" s="183">
        <f>Q139*H139</f>
        <v>46.219983599999999</v>
      </c>
      <c r="S139" s="183">
        <v>0</v>
      </c>
      <c r="T139" s="184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5" t="s">
        <v>232</v>
      </c>
      <c r="AT139" s="185" t="s">
        <v>227</v>
      </c>
      <c r="AU139" s="185" t="s">
        <v>86</v>
      </c>
      <c r="AY139" s="18" t="s">
        <v>225</v>
      </c>
      <c r="BE139" s="186">
        <f>IF(N139="základní",J139,0)</f>
        <v>0</v>
      </c>
      <c r="BF139" s="186">
        <f>IF(N139="snížená",J139,0)</f>
        <v>0</v>
      </c>
      <c r="BG139" s="186">
        <f>IF(N139="zákl. přenesená",J139,0)</f>
        <v>0</v>
      </c>
      <c r="BH139" s="186">
        <f>IF(N139="sníž. přenesená",J139,0)</f>
        <v>0</v>
      </c>
      <c r="BI139" s="186">
        <f>IF(N139="nulová",J139,0)</f>
        <v>0</v>
      </c>
      <c r="BJ139" s="18" t="s">
        <v>84</v>
      </c>
      <c r="BK139" s="186">
        <f>ROUND(I139*H139,2)</f>
        <v>0</v>
      </c>
      <c r="BL139" s="18" t="s">
        <v>232</v>
      </c>
      <c r="BM139" s="185" t="s">
        <v>866</v>
      </c>
    </row>
    <row r="140" spans="1:65" s="15" customFormat="1" ht="11.25">
      <c r="B140" s="224"/>
      <c r="C140" s="225"/>
      <c r="D140" s="189" t="s">
        <v>234</v>
      </c>
      <c r="E140" s="226" t="s">
        <v>19</v>
      </c>
      <c r="F140" s="227" t="s">
        <v>867</v>
      </c>
      <c r="G140" s="225"/>
      <c r="H140" s="226" t="s">
        <v>19</v>
      </c>
      <c r="I140" s="228"/>
      <c r="J140" s="225"/>
      <c r="K140" s="225"/>
      <c r="L140" s="229"/>
      <c r="M140" s="230"/>
      <c r="N140" s="231"/>
      <c r="O140" s="231"/>
      <c r="P140" s="231"/>
      <c r="Q140" s="231"/>
      <c r="R140" s="231"/>
      <c r="S140" s="231"/>
      <c r="T140" s="232"/>
      <c r="AT140" s="233" t="s">
        <v>234</v>
      </c>
      <c r="AU140" s="233" t="s">
        <v>86</v>
      </c>
      <c r="AV140" s="15" t="s">
        <v>84</v>
      </c>
      <c r="AW140" s="15" t="s">
        <v>37</v>
      </c>
      <c r="AX140" s="15" t="s">
        <v>76</v>
      </c>
      <c r="AY140" s="233" t="s">
        <v>225</v>
      </c>
    </row>
    <row r="141" spans="1:65" s="13" customFormat="1" ht="11.25">
      <c r="B141" s="187"/>
      <c r="C141" s="188"/>
      <c r="D141" s="189" t="s">
        <v>234</v>
      </c>
      <c r="E141" s="190" t="s">
        <v>19</v>
      </c>
      <c r="F141" s="191" t="s">
        <v>868</v>
      </c>
      <c r="G141" s="188"/>
      <c r="H141" s="192">
        <v>15.84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76</v>
      </c>
      <c r="AY141" s="198" t="s">
        <v>225</v>
      </c>
    </row>
    <row r="142" spans="1:65" s="13" customFormat="1" ht="11.25">
      <c r="B142" s="187"/>
      <c r="C142" s="188"/>
      <c r="D142" s="189" t="s">
        <v>234</v>
      </c>
      <c r="E142" s="190" t="s">
        <v>19</v>
      </c>
      <c r="F142" s="191" t="s">
        <v>869</v>
      </c>
      <c r="G142" s="188"/>
      <c r="H142" s="192">
        <v>3</v>
      </c>
      <c r="I142" s="193"/>
      <c r="J142" s="188"/>
      <c r="K142" s="188"/>
      <c r="L142" s="194"/>
      <c r="M142" s="195"/>
      <c r="N142" s="196"/>
      <c r="O142" s="196"/>
      <c r="P142" s="196"/>
      <c r="Q142" s="196"/>
      <c r="R142" s="196"/>
      <c r="S142" s="196"/>
      <c r="T142" s="197"/>
      <c r="AT142" s="198" t="s">
        <v>234</v>
      </c>
      <c r="AU142" s="198" t="s">
        <v>86</v>
      </c>
      <c r="AV142" s="13" t="s">
        <v>86</v>
      </c>
      <c r="AW142" s="13" t="s">
        <v>37</v>
      </c>
      <c r="AX142" s="13" t="s">
        <v>76</v>
      </c>
      <c r="AY142" s="198" t="s">
        <v>225</v>
      </c>
    </row>
    <row r="143" spans="1:65" s="14" customFormat="1" ht="11.25">
      <c r="B143" s="199"/>
      <c r="C143" s="200"/>
      <c r="D143" s="189" t="s">
        <v>234</v>
      </c>
      <c r="E143" s="201" t="s">
        <v>772</v>
      </c>
      <c r="F143" s="202" t="s">
        <v>245</v>
      </c>
      <c r="G143" s="200"/>
      <c r="H143" s="203">
        <v>18.84</v>
      </c>
      <c r="I143" s="204"/>
      <c r="J143" s="200"/>
      <c r="K143" s="200"/>
      <c r="L143" s="205"/>
      <c r="M143" s="206"/>
      <c r="N143" s="207"/>
      <c r="O143" s="207"/>
      <c r="P143" s="207"/>
      <c r="Q143" s="207"/>
      <c r="R143" s="207"/>
      <c r="S143" s="207"/>
      <c r="T143" s="208"/>
      <c r="AT143" s="209" t="s">
        <v>234</v>
      </c>
      <c r="AU143" s="209" t="s">
        <v>86</v>
      </c>
      <c r="AV143" s="14" t="s">
        <v>232</v>
      </c>
      <c r="AW143" s="14" t="s">
        <v>37</v>
      </c>
      <c r="AX143" s="14" t="s">
        <v>84</v>
      </c>
      <c r="AY143" s="209" t="s">
        <v>225</v>
      </c>
    </row>
    <row r="144" spans="1:65" s="2" customFormat="1" ht="16.5" customHeight="1">
      <c r="A144" s="35"/>
      <c r="B144" s="36"/>
      <c r="C144" s="174" t="s">
        <v>137</v>
      </c>
      <c r="D144" s="174" t="s">
        <v>227</v>
      </c>
      <c r="E144" s="175" t="s">
        <v>328</v>
      </c>
      <c r="F144" s="176" t="s">
        <v>329</v>
      </c>
      <c r="G144" s="177" t="s">
        <v>230</v>
      </c>
      <c r="H144" s="178">
        <v>42.06</v>
      </c>
      <c r="I144" s="179"/>
      <c r="J144" s="180">
        <f>ROUND(I144*H144,2)</f>
        <v>0</v>
      </c>
      <c r="K144" s="176" t="s">
        <v>231</v>
      </c>
      <c r="L144" s="40"/>
      <c r="M144" s="181" t="s">
        <v>19</v>
      </c>
      <c r="N144" s="182" t="s">
        <v>47</v>
      </c>
      <c r="O144" s="65"/>
      <c r="P144" s="183">
        <f>O144*H144</f>
        <v>0</v>
      </c>
      <c r="Q144" s="183">
        <v>2.64E-3</v>
      </c>
      <c r="R144" s="183">
        <f>Q144*H144</f>
        <v>0.11103840000000001</v>
      </c>
      <c r="S144" s="183">
        <v>0</v>
      </c>
      <c r="T144" s="184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5" t="s">
        <v>232</v>
      </c>
      <c r="AT144" s="185" t="s">
        <v>227</v>
      </c>
      <c r="AU144" s="185" t="s">
        <v>86</v>
      </c>
      <c r="AY144" s="18" t="s">
        <v>225</v>
      </c>
      <c r="BE144" s="186">
        <f>IF(N144="základní",J144,0)</f>
        <v>0</v>
      </c>
      <c r="BF144" s="186">
        <f>IF(N144="snížená",J144,0)</f>
        <v>0</v>
      </c>
      <c r="BG144" s="186">
        <f>IF(N144="zákl. přenesená",J144,0)</f>
        <v>0</v>
      </c>
      <c r="BH144" s="186">
        <f>IF(N144="sníž. přenesená",J144,0)</f>
        <v>0</v>
      </c>
      <c r="BI144" s="186">
        <f>IF(N144="nulová",J144,0)</f>
        <v>0</v>
      </c>
      <c r="BJ144" s="18" t="s">
        <v>84</v>
      </c>
      <c r="BK144" s="186">
        <f>ROUND(I144*H144,2)</f>
        <v>0</v>
      </c>
      <c r="BL144" s="18" t="s">
        <v>232</v>
      </c>
      <c r="BM144" s="185" t="s">
        <v>870</v>
      </c>
    </row>
    <row r="145" spans="1:65" s="15" customFormat="1" ht="11.25">
      <c r="B145" s="224"/>
      <c r="C145" s="225"/>
      <c r="D145" s="189" t="s">
        <v>234</v>
      </c>
      <c r="E145" s="226" t="s">
        <v>19</v>
      </c>
      <c r="F145" s="227" t="s">
        <v>867</v>
      </c>
      <c r="G145" s="225"/>
      <c r="H145" s="226" t="s">
        <v>19</v>
      </c>
      <c r="I145" s="228"/>
      <c r="J145" s="225"/>
      <c r="K145" s="225"/>
      <c r="L145" s="229"/>
      <c r="M145" s="230"/>
      <c r="N145" s="231"/>
      <c r="O145" s="231"/>
      <c r="P145" s="231"/>
      <c r="Q145" s="231"/>
      <c r="R145" s="231"/>
      <c r="S145" s="231"/>
      <c r="T145" s="232"/>
      <c r="AT145" s="233" t="s">
        <v>234</v>
      </c>
      <c r="AU145" s="233" t="s">
        <v>86</v>
      </c>
      <c r="AV145" s="15" t="s">
        <v>84</v>
      </c>
      <c r="AW145" s="15" t="s">
        <v>37</v>
      </c>
      <c r="AX145" s="15" t="s">
        <v>76</v>
      </c>
      <c r="AY145" s="233" t="s">
        <v>225</v>
      </c>
    </row>
    <row r="146" spans="1:65" s="13" customFormat="1" ht="11.25">
      <c r="B146" s="187"/>
      <c r="C146" s="188"/>
      <c r="D146" s="189" t="s">
        <v>234</v>
      </c>
      <c r="E146" s="190" t="s">
        <v>19</v>
      </c>
      <c r="F146" s="191" t="s">
        <v>871</v>
      </c>
      <c r="G146" s="188"/>
      <c r="H146" s="192">
        <v>32.159999999999997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76</v>
      </c>
      <c r="AY146" s="198" t="s">
        <v>225</v>
      </c>
    </row>
    <row r="147" spans="1:65" s="13" customFormat="1" ht="11.25">
      <c r="B147" s="187"/>
      <c r="C147" s="188"/>
      <c r="D147" s="189" t="s">
        <v>234</v>
      </c>
      <c r="E147" s="190" t="s">
        <v>19</v>
      </c>
      <c r="F147" s="191" t="s">
        <v>872</v>
      </c>
      <c r="G147" s="188"/>
      <c r="H147" s="192">
        <v>9.9</v>
      </c>
      <c r="I147" s="193"/>
      <c r="J147" s="188"/>
      <c r="K147" s="188"/>
      <c r="L147" s="194"/>
      <c r="M147" s="195"/>
      <c r="N147" s="196"/>
      <c r="O147" s="196"/>
      <c r="P147" s="196"/>
      <c r="Q147" s="196"/>
      <c r="R147" s="196"/>
      <c r="S147" s="196"/>
      <c r="T147" s="197"/>
      <c r="AT147" s="198" t="s">
        <v>234</v>
      </c>
      <c r="AU147" s="198" t="s">
        <v>86</v>
      </c>
      <c r="AV147" s="13" t="s">
        <v>86</v>
      </c>
      <c r="AW147" s="13" t="s">
        <v>37</v>
      </c>
      <c r="AX147" s="13" t="s">
        <v>76</v>
      </c>
      <c r="AY147" s="198" t="s">
        <v>225</v>
      </c>
    </row>
    <row r="148" spans="1:65" s="14" customFormat="1" ht="11.25">
      <c r="B148" s="199"/>
      <c r="C148" s="200"/>
      <c r="D148" s="189" t="s">
        <v>234</v>
      </c>
      <c r="E148" s="201" t="s">
        <v>19</v>
      </c>
      <c r="F148" s="202" t="s">
        <v>245</v>
      </c>
      <c r="G148" s="200"/>
      <c r="H148" s="203">
        <v>42.06</v>
      </c>
      <c r="I148" s="204"/>
      <c r="J148" s="200"/>
      <c r="K148" s="200"/>
      <c r="L148" s="205"/>
      <c r="M148" s="206"/>
      <c r="N148" s="207"/>
      <c r="O148" s="207"/>
      <c r="P148" s="207"/>
      <c r="Q148" s="207"/>
      <c r="R148" s="207"/>
      <c r="S148" s="207"/>
      <c r="T148" s="208"/>
      <c r="AT148" s="209" t="s">
        <v>234</v>
      </c>
      <c r="AU148" s="209" t="s">
        <v>86</v>
      </c>
      <c r="AV148" s="14" t="s">
        <v>232</v>
      </c>
      <c r="AW148" s="14" t="s">
        <v>37</v>
      </c>
      <c r="AX148" s="14" t="s">
        <v>84</v>
      </c>
      <c r="AY148" s="209" t="s">
        <v>225</v>
      </c>
    </row>
    <row r="149" spans="1:65" s="2" customFormat="1" ht="16.5" customHeight="1">
      <c r="A149" s="35"/>
      <c r="B149" s="36"/>
      <c r="C149" s="174" t="s">
        <v>140</v>
      </c>
      <c r="D149" s="174" t="s">
        <v>227</v>
      </c>
      <c r="E149" s="175" t="s">
        <v>355</v>
      </c>
      <c r="F149" s="176" t="s">
        <v>356</v>
      </c>
      <c r="G149" s="177" t="s">
        <v>230</v>
      </c>
      <c r="H149" s="178">
        <v>42.06</v>
      </c>
      <c r="I149" s="179"/>
      <c r="J149" s="180">
        <f>ROUND(I149*H149,2)</f>
        <v>0</v>
      </c>
      <c r="K149" s="176" t="s">
        <v>231</v>
      </c>
      <c r="L149" s="40"/>
      <c r="M149" s="181" t="s">
        <v>19</v>
      </c>
      <c r="N149" s="182" t="s">
        <v>47</v>
      </c>
      <c r="O149" s="65"/>
      <c r="P149" s="183">
        <f>O149*H149</f>
        <v>0</v>
      </c>
      <c r="Q149" s="183">
        <v>0</v>
      </c>
      <c r="R149" s="183">
        <f>Q149*H149</f>
        <v>0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232</v>
      </c>
      <c r="AT149" s="185" t="s">
        <v>227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873</v>
      </c>
    </row>
    <row r="150" spans="1:65" s="2" customFormat="1" ht="21.75" customHeight="1">
      <c r="A150" s="35"/>
      <c r="B150" s="36"/>
      <c r="C150" s="174" t="s">
        <v>7</v>
      </c>
      <c r="D150" s="174" t="s">
        <v>227</v>
      </c>
      <c r="E150" s="175" t="s">
        <v>874</v>
      </c>
      <c r="F150" s="176" t="s">
        <v>875</v>
      </c>
      <c r="G150" s="177" t="s">
        <v>361</v>
      </c>
      <c r="H150" s="178">
        <v>0.84799999999999998</v>
      </c>
      <c r="I150" s="179"/>
      <c r="J150" s="180">
        <f>ROUND(I150*H150,2)</f>
        <v>0</v>
      </c>
      <c r="K150" s="176" t="s">
        <v>231</v>
      </c>
      <c r="L150" s="40"/>
      <c r="M150" s="181" t="s">
        <v>19</v>
      </c>
      <c r="N150" s="182" t="s">
        <v>47</v>
      </c>
      <c r="O150" s="65"/>
      <c r="P150" s="183">
        <f>O150*H150</f>
        <v>0</v>
      </c>
      <c r="Q150" s="183">
        <v>1.0606199999999999</v>
      </c>
      <c r="R150" s="183">
        <f>Q150*H150</f>
        <v>0.89940575999999983</v>
      </c>
      <c r="S150" s="183">
        <v>0</v>
      </c>
      <c r="T150" s="184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5" t="s">
        <v>232</v>
      </c>
      <c r="AT150" s="185" t="s">
        <v>227</v>
      </c>
      <c r="AU150" s="185" t="s">
        <v>86</v>
      </c>
      <c r="AY150" s="18" t="s">
        <v>225</v>
      </c>
      <c r="BE150" s="186">
        <f>IF(N150="základní",J150,0)</f>
        <v>0</v>
      </c>
      <c r="BF150" s="186">
        <f>IF(N150="snížená",J150,0)</f>
        <v>0</v>
      </c>
      <c r="BG150" s="186">
        <f>IF(N150="zákl. přenesená",J150,0)</f>
        <v>0</v>
      </c>
      <c r="BH150" s="186">
        <f>IF(N150="sníž. přenesená",J150,0)</f>
        <v>0</v>
      </c>
      <c r="BI150" s="186">
        <f>IF(N150="nulová",J150,0)</f>
        <v>0</v>
      </c>
      <c r="BJ150" s="18" t="s">
        <v>84</v>
      </c>
      <c r="BK150" s="186">
        <f>ROUND(I150*H150,2)</f>
        <v>0</v>
      </c>
      <c r="BL150" s="18" t="s">
        <v>232</v>
      </c>
      <c r="BM150" s="185" t="s">
        <v>876</v>
      </c>
    </row>
    <row r="151" spans="1:65" s="13" customFormat="1" ht="11.25">
      <c r="B151" s="187"/>
      <c r="C151" s="188"/>
      <c r="D151" s="189" t="s">
        <v>234</v>
      </c>
      <c r="E151" s="190" t="s">
        <v>19</v>
      </c>
      <c r="F151" s="191" t="s">
        <v>877</v>
      </c>
      <c r="G151" s="188"/>
      <c r="H151" s="192">
        <v>0.84799999999999998</v>
      </c>
      <c r="I151" s="193"/>
      <c r="J151" s="188"/>
      <c r="K151" s="188"/>
      <c r="L151" s="194"/>
      <c r="M151" s="195"/>
      <c r="N151" s="196"/>
      <c r="O151" s="196"/>
      <c r="P151" s="196"/>
      <c r="Q151" s="196"/>
      <c r="R151" s="196"/>
      <c r="S151" s="196"/>
      <c r="T151" s="197"/>
      <c r="AT151" s="198" t="s">
        <v>234</v>
      </c>
      <c r="AU151" s="198" t="s">
        <v>86</v>
      </c>
      <c r="AV151" s="13" t="s">
        <v>86</v>
      </c>
      <c r="AW151" s="13" t="s">
        <v>37</v>
      </c>
      <c r="AX151" s="13" t="s">
        <v>84</v>
      </c>
      <c r="AY151" s="198" t="s">
        <v>225</v>
      </c>
    </row>
    <row r="152" spans="1:65" s="2" customFormat="1" ht="24">
      <c r="A152" s="35"/>
      <c r="B152" s="36"/>
      <c r="C152" s="174" t="s">
        <v>145</v>
      </c>
      <c r="D152" s="174" t="s">
        <v>227</v>
      </c>
      <c r="E152" s="175" t="s">
        <v>359</v>
      </c>
      <c r="F152" s="176" t="s">
        <v>360</v>
      </c>
      <c r="G152" s="177" t="s">
        <v>361</v>
      </c>
      <c r="H152" s="178">
        <v>0.754</v>
      </c>
      <c r="I152" s="179"/>
      <c r="J152" s="180">
        <f>ROUND(I152*H152,2)</f>
        <v>0</v>
      </c>
      <c r="K152" s="176" t="s">
        <v>231</v>
      </c>
      <c r="L152" s="40"/>
      <c r="M152" s="181" t="s">
        <v>19</v>
      </c>
      <c r="N152" s="182" t="s">
        <v>47</v>
      </c>
      <c r="O152" s="65"/>
      <c r="P152" s="183">
        <f>O152*H152</f>
        <v>0</v>
      </c>
      <c r="Q152" s="183">
        <v>1.06277</v>
      </c>
      <c r="R152" s="183">
        <f>Q152*H152</f>
        <v>0.80132857999999996</v>
      </c>
      <c r="S152" s="183">
        <v>0</v>
      </c>
      <c r="T152" s="184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5" t="s">
        <v>232</v>
      </c>
      <c r="AT152" s="185" t="s">
        <v>227</v>
      </c>
      <c r="AU152" s="185" t="s">
        <v>86</v>
      </c>
      <c r="AY152" s="18" t="s">
        <v>225</v>
      </c>
      <c r="BE152" s="186">
        <f>IF(N152="základní",J152,0)</f>
        <v>0</v>
      </c>
      <c r="BF152" s="186">
        <f>IF(N152="snížená",J152,0)</f>
        <v>0</v>
      </c>
      <c r="BG152" s="186">
        <f>IF(N152="zákl. přenesená",J152,0)</f>
        <v>0</v>
      </c>
      <c r="BH152" s="186">
        <f>IF(N152="sníž. přenesená",J152,0)</f>
        <v>0</v>
      </c>
      <c r="BI152" s="186">
        <f>IF(N152="nulová",J152,0)</f>
        <v>0</v>
      </c>
      <c r="BJ152" s="18" t="s">
        <v>84</v>
      </c>
      <c r="BK152" s="186">
        <f>ROUND(I152*H152,2)</f>
        <v>0</v>
      </c>
      <c r="BL152" s="18" t="s">
        <v>232</v>
      </c>
      <c r="BM152" s="185" t="s">
        <v>878</v>
      </c>
    </row>
    <row r="153" spans="1:65" s="13" customFormat="1" ht="11.25">
      <c r="B153" s="187"/>
      <c r="C153" s="188"/>
      <c r="D153" s="189" t="s">
        <v>234</v>
      </c>
      <c r="E153" s="190" t="s">
        <v>19</v>
      </c>
      <c r="F153" s="191" t="s">
        <v>879</v>
      </c>
      <c r="G153" s="188"/>
      <c r="H153" s="192">
        <v>0.754</v>
      </c>
      <c r="I153" s="193"/>
      <c r="J153" s="188"/>
      <c r="K153" s="188"/>
      <c r="L153" s="194"/>
      <c r="M153" s="195"/>
      <c r="N153" s="196"/>
      <c r="O153" s="196"/>
      <c r="P153" s="196"/>
      <c r="Q153" s="196"/>
      <c r="R153" s="196"/>
      <c r="S153" s="196"/>
      <c r="T153" s="197"/>
      <c r="AT153" s="198" t="s">
        <v>234</v>
      </c>
      <c r="AU153" s="198" t="s">
        <v>86</v>
      </c>
      <c r="AV153" s="13" t="s">
        <v>86</v>
      </c>
      <c r="AW153" s="13" t="s">
        <v>37</v>
      </c>
      <c r="AX153" s="13" t="s">
        <v>84</v>
      </c>
      <c r="AY153" s="198" t="s">
        <v>225</v>
      </c>
    </row>
    <row r="154" spans="1:65" s="12" customFormat="1" ht="22.9" customHeight="1">
      <c r="B154" s="158"/>
      <c r="C154" s="159"/>
      <c r="D154" s="160" t="s">
        <v>75</v>
      </c>
      <c r="E154" s="172" t="s">
        <v>327</v>
      </c>
      <c r="F154" s="172" t="s">
        <v>364</v>
      </c>
      <c r="G154" s="159"/>
      <c r="H154" s="159"/>
      <c r="I154" s="162"/>
      <c r="J154" s="173">
        <f>BK154</f>
        <v>0</v>
      </c>
      <c r="K154" s="159"/>
      <c r="L154" s="164"/>
      <c r="M154" s="165"/>
      <c r="N154" s="166"/>
      <c r="O154" s="166"/>
      <c r="P154" s="167">
        <f>SUM(P155:P170)</f>
        <v>0</v>
      </c>
      <c r="Q154" s="166"/>
      <c r="R154" s="167">
        <f>SUM(R155:R170)</f>
        <v>0</v>
      </c>
      <c r="S154" s="166"/>
      <c r="T154" s="168">
        <f>SUM(T155:T170)</f>
        <v>0</v>
      </c>
      <c r="AR154" s="169" t="s">
        <v>84</v>
      </c>
      <c r="AT154" s="170" t="s">
        <v>75</v>
      </c>
      <c r="AU154" s="170" t="s">
        <v>84</v>
      </c>
      <c r="AY154" s="169" t="s">
        <v>225</v>
      </c>
      <c r="BK154" s="171">
        <f>SUM(BK155:BK170)</f>
        <v>0</v>
      </c>
    </row>
    <row r="155" spans="1:65" s="2" customFormat="1" ht="24">
      <c r="A155" s="35"/>
      <c r="B155" s="36"/>
      <c r="C155" s="174" t="s">
        <v>148</v>
      </c>
      <c r="D155" s="174" t="s">
        <v>227</v>
      </c>
      <c r="E155" s="175" t="s">
        <v>880</v>
      </c>
      <c r="F155" s="176" t="s">
        <v>881</v>
      </c>
      <c r="G155" s="177" t="s">
        <v>230</v>
      </c>
      <c r="H155" s="178">
        <v>19.3</v>
      </c>
      <c r="I155" s="179"/>
      <c r="J155" s="180">
        <f>ROUND(I155*H155,2)</f>
        <v>0</v>
      </c>
      <c r="K155" s="176" t="s">
        <v>231</v>
      </c>
      <c r="L155" s="40"/>
      <c r="M155" s="181" t="s">
        <v>19</v>
      </c>
      <c r="N155" s="182" t="s">
        <v>47</v>
      </c>
      <c r="O155" s="65"/>
      <c r="P155" s="183">
        <f>O155*H155</f>
        <v>0</v>
      </c>
      <c r="Q155" s="183">
        <v>0</v>
      </c>
      <c r="R155" s="183">
        <f>Q155*H155</f>
        <v>0</v>
      </c>
      <c r="S155" s="183">
        <v>0</v>
      </c>
      <c r="T155" s="184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5" t="s">
        <v>232</v>
      </c>
      <c r="AT155" s="185" t="s">
        <v>227</v>
      </c>
      <c r="AU155" s="185" t="s">
        <v>86</v>
      </c>
      <c r="AY155" s="18" t="s">
        <v>225</v>
      </c>
      <c r="BE155" s="186">
        <f>IF(N155="základní",J155,0)</f>
        <v>0</v>
      </c>
      <c r="BF155" s="186">
        <f>IF(N155="snížená",J155,0)</f>
        <v>0</v>
      </c>
      <c r="BG155" s="186">
        <f>IF(N155="zákl. přenesená",J155,0)</f>
        <v>0</v>
      </c>
      <c r="BH155" s="186">
        <f>IF(N155="sníž. přenesená",J155,0)</f>
        <v>0</v>
      </c>
      <c r="BI155" s="186">
        <f>IF(N155="nulová",J155,0)</f>
        <v>0</v>
      </c>
      <c r="BJ155" s="18" t="s">
        <v>84</v>
      </c>
      <c r="BK155" s="186">
        <f>ROUND(I155*H155,2)</f>
        <v>0</v>
      </c>
      <c r="BL155" s="18" t="s">
        <v>232</v>
      </c>
      <c r="BM155" s="185" t="s">
        <v>882</v>
      </c>
    </row>
    <row r="156" spans="1:65" s="13" customFormat="1" ht="11.25">
      <c r="B156" s="187"/>
      <c r="C156" s="188"/>
      <c r="D156" s="189" t="s">
        <v>234</v>
      </c>
      <c r="E156" s="190" t="s">
        <v>19</v>
      </c>
      <c r="F156" s="191" t="s">
        <v>804</v>
      </c>
      <c r="G156" s="188"/>
      <c r="H156" s="192">
        <v>19.3</v>
      </c>
      <c r="I156" s="193"/>
      <c r="J156" s="188"/>
      <c r="K156" s="188"/>
      <c r="L156" s="194"/>
      <c r="M156" s="195"/>
      <c r="N156" s="196"/>
      <c r="O156" s="196"/>
      <c r="P156" s="196"/>
      <c r="Q156" s="196"/>
      <c r="R156" s="196"/>
      <c r="S156" s="196"/>
      <c r="T156" s="197"/>
      <c r="AT156" s="198" t="s">
        <v>234</v>
      </c>
      <c r="AU156" s="198" t="s">
        <v>86</v>
      </c>
      <c r="AV156" s="13" t="s">
        <v>86</v>
      </c>
      <c r="AW156" s="13" t="s">
        <v>37</v>
      </c>
      <c r="AX156" s="13" t="s">
        <v>84</v>
      </c>
      <c r="AY156" s="198" t="s">
        <v>225</v>
      </c>
    </row>
    <row r="157" spans="1:65" s="2" customFormat="1" ht="48">
      <c r="A157" s="35"/>
      <c r="B157" s="36"/>
      <c r="C157" s="174" t="s">
        <v>151</v>
      </c>
      <c r="D157" s="174" t="s">
        <v>227</v>
      </c>
      <c r="E157" s="175" t="s">
        <v>883</v>
      </c>
      <c r="F157" s="176" t="s">
        <v>884</v>
      </c>
      <c r="G157" s="177" t="s">
        <v>230</v>
      </c>
      <c r="H157" s="178">
        <v>19.3</v>
      </c>
      <c r="I157" s="179"/>
      <c r="J157" s="180">
        <f>ROUND(I157*H157,2)</f>
        <v>0</v>
      </c>
      <c r="K157" s="176" t="s">
        <v>231</v>
      </c>
      <c r="L157" s="40"/>
      <c r="M157" s="181" t="s">
        <v>19</v>
      </c>
      <c r="N157" s="182" t="s">
        <v>47</v>
      </c>
      <c r="O157" s="65"/>
      <c r="P157" s="183">
        <f>O157*H157</f>
        <v>0</v>
      </c>
      <c r="Q157" s="183">
        <v>0</v>
      </c>
      <c r="R157" s="183">
        <f>Q157*H157</f>
        <v>0</v>
      </c>
      <c r="S157" s="183">
        <v>0</v>
      </c>
      <c r="T157" s="184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5" t="s">
        <v>232</v>
      </c>
      <c r="AT157" s="185" t="s">
        <v>227</v>
      </c>
      <c r="AU157" s="185" t="s">
        <v>86</v>
      </c>
      <c r="AY157" s="18" t="s">
        <v>225</v>
      </c>
      <c r="BE157" s="186">
        <f>IF(N157="základní",J157,0)</f>
        <v>0</v>
      </c>
      <c r="BF157" s="186">
        <f>IF(N157="snížená",J157,0)</f>
        <v>0</v>
      </c>
      <c r="BG157" s="186">
        <f>IF(N157="zákl. přenesená",J157,0)</f>
        <v>0</v>
      </c>
      <c r="BH157" s="186">
        <f>IF(N157="sníž. přenesená",J157,0)</f>
        <v>0</v>
      </c>
      <c r="BI157" s="186">
        <f>IF(N157="nulová",J157,0)</f>
        <v>0</v>
      </c>
      <c r="BJ157" s="18" t="s">
        <v>84</v>
      </c>
      <c r="BK157" s="186">
        <f>ROUND(I157*H157,2)</f>
        <v>0</v>
      </c>
      <c r="BL157" s="18" t="s">
        <v>232</v>
      </c>
      <c r="BM157" s="185" t="s">
        <v>885</v>
      </c>
    </row>
    <row r="158" spans="1:65" s="13" customFormat="1" ht="11.25">
      <c r="B158" s="187"/>
      <c r="C158" s="188"/>
      <c r="D158" s="189" t="s">
        <v>234</v>
      </c>
      <c r="E158" s="190" t="s">
        <v>19</v>
      </c>
      <c r="F158" s="191" t="s">
        <v>804</v>
      </c>
      <c r="G158" s="188"/>
      <c r="H158" s="192">
        <v>19.3</v>
      </c>
      <c r="I158" s="193"/>
      <c r="J158" s="188"/>
      <c r="K158" s="188"/>
      <c r="L158" s="194"/>
      <c r="M158" s="195"/>
      <c r="N158" s="196"/>
      <c r="O158" s="196"/>
      <c r="P158" s="196"/>
      <c r="Q158" s="196"/>
      <c r="R158" s="196"/>
      <c r="S158" s="196"/>
      <c r="T158" s="197"/>
      <c r="AT158" s="198" t="s">
        <v>234</v>
      </c>
      <c r="AU158" s="198" t="s">
        <v>86</v>
      </c>
      <c r="AV158" s="13" t="s">
        <v>86</v>
      </c>
      <c r="AW158" s="13" t="s">
        <v>37</v>
      </c>
      <c r="AX158" s="13" t="s">
        <v>84</v>
      </c>
      <c r="AY158" s="198" t="s">
        <v>225</v>
      </c>
    </row>
    <row r="159" spans="1:65" s="2" customFormat="1" ht="36">
      <c r="A159" s="35"/>
      <c r="B159" s="36"/>
      <c r="C159" s="174" t="s">
        <v>154</v>
      </c>
      <c r="D159" s="174" t="s">
        <v>227</v>
      </c>
      <c r="E159" s="175" t="s">
        <v>886</v>
      </c>
      <c r="F159" s="176" t="s">
        <v>887</v>
      </c>
      <c r="G159" s="177" t="s">
        <v>230</v>
      </c>
      <c r="H159" s="178">
        <v>19.3</v>
      </c>
      <c r="I159" s="179"/>
      <c r="J159" s="180">
        <f>ROUND(I159*H159,2)</f>
        <v>0</v>
      </c>
      <c r="K159" s="176" t="s">
        <v>231</v>
      </c>
      <c r="L159" s="40"/>
      <c r="M159" s="181" t="s">
        <v>19</v>
      </c>
      <c r="N159" s="182" t="s">
        <v>47</v>
      </c>
      <c r="O159" s="65"/>
      <c r="P159" s="183">
        <f>O159*H159</f>
        <v>0</v>
      </c>
      <c r="Q159" s="183">
        <v>0</v>
      </c>
      <c r="R159" s="183">
        <f>Q159*H159</f>
        <v>0</v>
      </c>
      <c r="S159" s="183">
        <v>0</v>
      </c>
      <c r="T159" s="184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5" t="s">
        <v>232</v>
      </c>
      <c r="AT159" s="185" t="s">
        <v>227</v>
      </c>
      <c r="AU159" s="185" t="s">
        <v>86</v>
      </c>
      <c r="AY159" s="18" t="s">
        <v>225</v>
      </c>
      <c r="BE159" s="186">
        <f>IF(N159="základní",J159,0)</f>
        <v>0</v>
      </c>
      <c r="BF159" s="186">
        <f>IF(N159="snížená",J159,0)</f>
        <v>0</v>
      </c>
      <c r="BG159" s="186">
        <f>IF(N159="zákl. přenesená",J159,0)</f>
        <v>0</v>
      </c>
      <c r="BH159" s="186">
        <f>IF(N159="sníž. přenesená",J159,0)</f>
        <v>0</v>
      </c>
      <c r="BI159" s="186">
        <f>IF(N159="nulová",J159,0)</f>
        <v>0</v>
      </c>
      <c r="BJ159" s="18" t="s">
        <v>84</v>
      </c>
      <c r="BK159" s="186">
        <f>ROUND(I159*H159,2)</f>
        <v>0</v>
      </c>
      <c r="BL159" s="18" t="s">
        <v>232</v>
      </c>
      <c r="BM159" s="185" t="s">
        <v>888</v>
      </c>
    </row>
    <row r="160" spans="1:65" s="13" customFormat="1" ht="11.25">
      <c r="B160" s="187"/>
      <c r="C160" s="188"/>
      <c r="D160" s="189" t="s">
        <v>234</v>
      </c>
      <c r="E160" s="190" t="s">
        <v>19</v>
      </c>
      <c r="F160" s="191" t="s">
        <v>804</v>
      </c>
      <c r="G160" s="188"/>
      <c r="H160" s="192">
        <v>19.3</v>
      </c>
      <c r="I160" s="193"/>
      <c r="J160" s="188"/>
      <c r="K160" s="188"/>
      <c r="L160" s="194"/>
      <c r="M160" s="195"/>
      <c r="N160" s="196"/>
      <c r="O160" s="196"/>
      <c r="P160" s="196"/>
      <c r="Q160" s="196"/>
      <c r="R160" s="196"/>
      <c r="S160" s="196"/>
      <c r="T160" s="197"/>
      <c r="AT160" s="198" t="s">
        <v>234</v>
      </c>
      <c r="AU160" s="198" t="s">
        <v>86</v>
      </c>
      <c r="AV160" s="13" t="s">
        <v>86</v>
      </c>
      <c r="AW160" s="13" t="s">
        <v>37</v>
      </c>
      <c r="AX160" s="13" t="s">
        <v>84</v>
      </c>
      <c r="AY160" s="198" t="s">
        <v>225</v>
      </c>
    </row>
    <row r="161" spans="1:65" s="2" customFormat="1" ht="24">
      <c r="A161" s="35"/>
      <c r="B161" s="36"/>
      <c r="C161" s="174" t="s">
        <v>157</v>
      </c>
      <c r="D161" s="174" t="s">
        <v>227</v>
      </c>
      <c r="E161" s="175" t="s">
        <v>889</v>
      </c>
      <c r="F161" s="176" t="s">
        <v>890</v>
      </c>
      <c r="G161" s="177" t="s">
        <v>230</v>
      </c>
      <c r="H161" s="178">
        <v>19.3</v>
      </c>
      <c r="I161" s="179"/>
      <c r="J161" s="180">
        <f>ROUND(I161*H161,2)</f>
        <v>0</v>
      </c>
      <c r="K161" s="176" t="s">
        <v>231</v>
      </c>
      <c r="L161" s="40"/>
      <c r="M161" s="181" t="s">
        <v>19</v>
      </c>
      <c r="N161" s="182" t="s">
        <v>47</v>
      </c>
      <c r="O161" s="65"/>
      <c r="P161" s="183">
        <f>O161*H161</f>
        <v>0</v>
      </c>
      <c r="Q161" s="183">
        <v>0</v>
      </c>
      <c r="R161" s="183">
        <f>Q161*H161</f>
        <v>0</v>
      </c>
      <c r="S161" s="183">
        <v>0</v>
      </c>
      <c r="T161" s="184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5" t="s">
        <v>232</v>
      </c>
      <c r="AT161" s="185" t="s">
        <v>227</v>
      </c>
      <c r="AU161" s="185" t="s">
        <v>86</v>
      </c>
      <c r="AY161" s="18" t="s">
        <v>225</v>
      </c>
      <c r="BE161" s="186">
        <f>IF(N161="základní",J161,0)</f>
        <v>0</v>
      </c>
      <c r="BF161" s="186">
        <f>IF(N161="snížená",J161,0)</f>
        <v>0</v>
      </c>
      <c r="BG161" s="186">
        <f>IF(N161="zákl. přenesená",J161,0)</f>
        <v>0</v>
      </c>
      <c r="BH161" s="186">
        <f>IF(N161="sníž. přenesená",J161,0)</f>
        <v>0</v>
      </c>
      <c r="BI161" s="186">
        <f>IF(N161="nulová",J161,0)</f>
        <v>0</v>
      </c>
      <c r="BJ161" s="18" t="s">
        <v>84</v>
      </c>
      <c r="BK161" s="186">
        <f>ROUND(I161*H161,2)</f>
        <v>0</v>
      </c>
      <c r="BL161" s="18" t="s">
        <v>232</v>
      </c>
      <c r="BM161" s="185" t="s">
        <v>891</v>
      </c>
    </row>
    <row r="162" spans="1:65" s="13" customFormat="1" ht="11.25">
      <c r="B162" s="187"/>
      <c r="C162" s="188"/>
      <c r="D162" s="189" t="s">
        <v>234</v>
      </c>
      <c r="E162" s="190" t="s">
        <v>19</v>
      </c>
      <c r="F162" s="191" t="s">
        <v>804</v>
      </c>
      <c r="G162" s="188"/>
      <c r="H162" s="192">
        <v>19.3</v>
      </c>
      <c r="I162" s="193"/>
      <c r="J162" s="188"/>
      <c r="K162" s="188"/>
      <c r="L162" s="194"/>
      <c r="M162" s="195"/>
      <c r="N162" s="196"/>
      <c r="O162" s="196"/>
      <c r="P162" s="196"/>
      <c r="Q162" s="196"/>
      <c r="R162" s="196"/>
      <c r="S162" s="196"/>
      <c r="T162" s="197"/>
      <c r="AT162" s="198" t="s">
        <v>234</v>
      </c>
      <c r="AU162" s="198" t="s">
        <v>86</v>
      </c>
      <c r="AV162" s="13" t="s">
        <v>86</v>
      </c>
      <c r="AW162" s="13" t="s">
        <v>37</v>
      </c>
      <c r="AX162" s="13" t="s">
        <v>84</v>
      </c>
      <c r="AY162" s="198" t="s">
        <v>225</v>
      </c>
    </row>
    <row r="163" spans="1:65" s="2" customFormat="1" ht="24">
      <c r="A163" s="35"/>
      <c r="B163" s="36"/>
      <c r="C163" s="174" t="s">
        <v>160</v>
      </c>
      <c r="D163" s="174" t="s">
        <v>227</v>
      </c>
      <c r="E163" s="175" t="s">
        <v>892</v>
      </c>
      <c r="F163" s="176" t="s">
        <v>893</v>
      </c>
      <c r="G163" s="177" t="s">
        <v>230</v>
      </c>
      <c r="H163" s="178">
        <v>103.2</v>
      </c>
      <c r="I163" s="179"/>
      <c r="J163" s="180">
        <f>ROUND(I163*H163,2)</f>
        <v>0</v>
      </c>
      <c r="K163" s="176" t="s">
        <v>231</v>
      </c>
      <c r="L163" s="40"/>
      <c r="M163" s="181" t="s">
        <v>19</v>
      </c>
      <c r="N163" s="182" t="s">
        <v>47</v>
      </c>
      <c r="O163" s="65"/>
      <c r="P163" s="183">
        <f>O163*H163</f>
        <v>0</v>
      </c>
      <c r="Q163" s="183">
        <v>0</v>
      </c>
      <c r="R163" s="183">
        <f>Q163*H163</f>
        <v>0</v>
      </c>
      <c r="S163" s="183">
        <v>0</v>
      </c>
      <c r="T163" s="184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5" t="s">
        <v>232</v>
      </c>
      <c r="AT163" s="185" t="s">
        <v>227</v>
      </c>
      <c r="AU163" s="185" t="s">
        <v>86</v>
      </c>
      <c r="AY163" s="18" t="s">
        <v>225</v>
      </c>
      <c r="BE163" s="186">
        <f>IF(N163="základní",J163,0)</f>
        <v>0</v>
      </c>
      <c r="BF163" s="186">
        <f>IF(N163="snížená",J163,0)</f>
        <v>0</v>
      </c>
      <c r="BG163" s="186">
        <f>IF(N163="zákl. přenesená",J163,0)</f>
        <v>0</v>
      </c>
      <c r="BH163" s="186">
        <f>IF(N163="sníž. přenesená",J163,0)</f>
        <v>0</v>
      </c>
      <c r="BI163" s="186">
        <f>IF(N163="nulová",J163,0)</f>
        <v>0</v>
      </c>
      <c r="BJ163" s="18" t="s">
        <v>84</v>
      </c>
      <c r="BK163" s="186">
        <f>ROUND(I163*H163,2)</f>
        <v>0</v>
      </c>
      <c r="BL163" s="18" t="s">
        <v>232</v>
      </c>
      <c r="BM163" s="185" t="s">
        <v>894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804</v>
      </c>
      <c r="G164" s="188"/>
      <c r="H164" s="192">
        <v>19.3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76</v>
      </c>
      <c r="AY164" s="198" t="s">
        <v>225</v>
      </c>
    </row>
    <row r="165" spans="1:65" s="13" customFormat="1" ht="11.25">
      <c r="B165" s="187"/>
      <c r="C165" s="188"/>
      <c r="D165" s="189" t="s">
        <v>234</v>
      </c>
      <c r="E165" s="190" t="s">
        <v>19</v>
      </c>
      <c r="F165" s="191" t="s">
        <v>820</v>
      </c>
      <c r="G165" s="188"/>
      <c r="H165" s="192">
        <v>83.9</v>
      </c>
      <c r="I165" s="193"/>
      <c r="J165" s="188"/>
      <c r="K165" s="188"/>
      <c r="L165" s="194"/>
      <c r="M165" s="195"/>
      <c r="N165" s="196"/>
      <c r="O165" s="196"/>
      <c r="P165" s="196"/>
      <c r="Q165" s="196"/>
      <c r="R165" s="196"/>
      <c r="S165" s="196"/>
      <c r="T165" s="197"/>
      <c r="AT165" s="198" t="s">
        <v>234</v>
      </c>
      <c r="AU165" s="198" t="s">
        <v>86</v>
      </c>
      <c r="AV165" s="13" t="s">
        <v>86</v>
      </c>
      <c r="AW165" s="13" t="s">
        <v>37</v>
      </c>
      <c r="AX165" s="13" t="s">
        <v>76</v>
      </c>
      <c r="AY165" s="198" t="s">
        <v>225</v>
      </c>
    </row>
    <row r="166" spans="1:65" s="14" customFormat="1" ht="11.25">
      <c r="B166" s="199"/>
      <c r="C166" s="200"/>
      <c r="D166" s="189" t="s">
        <v>234</v>
      </c>
      <c r="E166" s="201" t="s">
        <v>19</v>
      </c>
      <c r="F166" s="202" t="s">
        <v>245</v>
      </c>
      <c r="G166" s="200"/>
      <c r="H166" s="203">
        <v>103.2</v>
      </c>
      <c r="I166" s="204"/>
      <c r="J166" s="200"/>
      <c r="K166" s="200"/>
      <c r="L166" s="205"/>
      <c r="M166" s="206"/>
      <c r="N166" s="207"/>
      <c r="O166" s="207"/>
      <c r="P166" s="207"/>
      <c r="Q166" s="207"/>
      <c r="R166" s="207"/>
      <c r="S166" s="207"/>
      <c r="T166" s="208"/>
      <c r="AT166" s="209" t="s">
        <v>234</v>
      </c>
      <c r="AU166" s="209" t="s">
        <v>86</v>
      </c>
      <c r="AV166" s="14" t="s">
        <v>232</v>
      </c>
      <c r="AW166" s="14" t="s">
        <v>37</v>
      </c>
      <c r="AX166" s="14" t="s">
        <v>84</v>
      </c>
      <c r="AY166" s="209" t="s">
        <v>225</v>
      </c>
    </row>
    <row r="167" spans="1:65" s="2" customFormat="1" ht="44.25" customHeight="1">
      <c r="A167" s="35"/>
      <c r="B167" s="36"/>
      <c r="C167" s="174" t="s">
        <v>163</v>
      </c>
      <c r="D167" s="174" t="s">
        <v>227</v>
      </c>
      <c r="E167" s="175" t="s">
        <v>895</v>
      </c>
      <c r="F167" s="176" t="s">
        <v>896</v>
      </c>
      <c r="G167" s="177" t="s">
        <v>230</v>
      </c>
      <c r="H167" s="178">
        <v>83.9</v>
      </c>
      <c r="I167" s="179"/>
      <c r="J167" s="180">
        <f>ROUND(I167*H167,2)</f>
        <v>0</v>
      </c>
      <c r="K167" s="176" t="s">
        <v>231</v>
      </c>
      <c r="L167" s="40"/>
      <c r="M167" s="181" t="s">
        <v>19</v>
      </c>
      <c r="N167" s="182" t="s">
        <v>47</v>
      </c>
      <c r="O167" s="65"/>
      <c r="P167" s="183">
        <f>O167*H167</f>
        <v>0</v>
      </c>
      <c r="Q167" s="183">
        <v>0</v>
      </c>
      <c r="R167" s="183">
        <f>Q167*H167</f>
        <v>0</v>
      </c>
      <c r="S167" s="183">
        <v>0</v>
      </c>
      <c r="T167" s="184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5" t="s">
        <v>232</v>
      </c>
      <c r="AT167" s="185" t="s">
        <v>227</v>
      </c>
      <c r="AU167" s="185" t="s">
        <v>86</v>
      </c>
      <c r="AY167" s="18" t="s">
        <v>225</v>
      </c>
      <c r="BE167" s="186">
        <f>IF(N167="základní",J167,0)</f>
        <v>0</v>
      </c>
      <c r="BF167" s="186">
        <f>IF(N167="snížená",J167,0)</f>
        <v>0</v>
      </c>
      <c r="BG167" s="186">
        <f>IF(N167="zákl. přenesená",J167,0)</f>
        <v>0</v>
      </c>
      <c r="BH167" s="186">
        <f>IF(N167="sníž. přenesená",J167,0)</f>
        <v>0</v>
      </c>
      <c r="BI167" s="186">
        <f>IF(N167="nulová",J167,0)</f>
        <v>0</v>
      </c>
      <c r="BJ167" s="18" t="s">
        <v>84</v>
      </c>
      <c r="BK167" s="186">
        <f>ROUND(I167*H167,2)</f>
        <v>0</v>
      </c>
      <c r="BL167" s="18" t="s">
        <v>232</v>
      </c>
      <c r="BM167" s="185" t="s">
        <v>897</v>
      </c>
    </row>
    <row r="168" spans="1:65" s="13" customFormat="1" ht="11.25">
      <c r="B168" s="187"/>
      <c r="C168" s="188"/>
      <c r="D168" s="189" t="s">
        <v>234</v>
      </c>
      <c r="E168" s="190" t="s">
        <v>19</v>
      </c>
      <c r="F168" s="191" t="s">
        <v>820</v>
      </c>
      <c r="G168" s="188"/>
      <c r="H168" s="192">
        <v>83.9</v>
      </c>
      <c r="I168" s="193"/>
      <c r="J168" s="188"/>
      <c r="K168" s="188"/>
      <c r="L168" s="194"/>
      <c r="M168" s="195"/>
      <c r="N168" s="196"/>
      <c r="O168" s="196"/>
      <c r="P168" s="196"/>
      <c r="Q168" s="196"/>
      <c r="R168" s="196"/>
      <c r="S168" s="196"/>
      <c r="T168" s="197"/>
      <c r="AT168" s="198" t="s">
        <v>234</v>
      </c>
      <c r="AU168" s="198" t="s">
        <v>86</v>
      </c>
      <c r="AV168" s="13" t="s">
        <v>86</v>
      </c>
      <c r="AW168" s="13" t="s">
        <v>37</v>
      </c>
      <c r="AX168" s="13" t="s">
        <v>84</v>
      </c>
      <c r="AY168" s="198" t="s">
        <v>225</v>
      </c>
    </row>
    <row r="169" spans="1:65" s="2" customFormat="1" ht="44.25" customHeight="1">
      <c r="A169" s="35"/>
      <c r="B169" s="36"/>
      <c r="C169" s="174" t="s">
        <v>166</v>
      </c>
      <c r="D169" s="174" t="s">
        <v>227</v>
      </c>
      <c r="E169" s="175" t="s">
        <v>898</v>
      </c>
      <c r="F169" s="176" t="s">
        <v>899</v>
      </c>
      <c r="G169" s="177" t="s">
        <v>230</v>
      </c>
      <c r="H169" s="178">
        <v>19.3</v>
      </c>
      <c r="I169" s="179"/>
      <c r="J169" s="180">
        <f>ROUND(I169*H169,2)</f>
        <v>0</v>
      </c>
      <c r="K169" s="176" t="s">
        <v>231</v>
      </c>
      <c r="L169" s="40"/>
      <c r="M169" s="181" t="s">
        <v>19</v>
      </c>
      <c r="N169" s="182" t="s">
        <v>47</v>
      </c>
      <c r="O169" s="65"/>
      <c r="P169" s="183">
        <f>O169*H169</f>
        <v>0</v>
      </c>
      <c r="Q169" s="183">
        <v>0</v>
      </c>
      <c r="R169" s="183">
        <f>Q169*H169</f>
        <v>0</v>
      </c>
      <c r="S169" s="183">
        <v>0</v>
      </c>
      <c r="T169" s="184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5" t="s">
        <v>232</v>
      </c>
      <c r="AT169" s="185" t="s">
        <v>227</v>
      </c>
      <c r="AU169" s="185" t="s">
        <v>86</v>
      </c>
      <c r="AY169" s="18" t="s">
        <v>225</v>
      </c>
      <c r="BE169" s="186">
        <f>IF(N169="základní",J169,0)</f>
        <v>0</v>
      </c>
      <c r="BF169" s="186">
        <f>IF(N169="snížená",J169,0)</f>
        <v>0</v>
      </c>
      <c r="BG169" s="186">
        <f>IF(N169="zákl. přenesená",J169,0)</f>
        <v>0</v>
      </c>
      <c r="BH169" s="186">
        <f>IF(N169="sníž. přenesená",J169,0)</f>
        <v>0</v>
      </c>
      <c r="BI169" s="186">
        <f>IF(N169="nulová",J169,0)</f>
        <v>0</v>
      </c>
      <c r="BJ169" s="18" t="s">
        <v>84</v>
      </c>
      <c r="BK169" s="186">
        <f>ROUND(I169*H169,2)</f>
        <v>0</v>
      </c>
      <c r="BL169" s="18" t="s">
        <v>232</v>
      </c>
      <c r="BM169" s="185" t="s">
        <v>900</v>
      </c>
    </row>
    <row r="170" spans="1:65" s="13" customFormat="1" ht="11.25">
      <c r="B170" s="187"/>
      <c r="C170" s="188"/>
      <c r="D170" s="189" t="s">
        <v>234</v>
      </c>
      <c r="E170" s="190" t="s">
        <v>19</v>
      </c>
      <c r="F170" s="191" t="s">
        <v>804</v>
      </c>
      <c r="G170" s="188"/>
      <c r="H170" s="192">
        <v>19.3</v>
      </c>
      <c r="I170" s="193"/>
      <c r="J170" s="188"/>
      <c r="K170" s="188"/>
      <c r="L170" s="194"/>
      <c r="M170" s="195"/>
      <c r="N170" s="196"/>
      <c r="O170" s="196"/>
      <c r="P170" s="196"/>
      <c r="Q170" s="196"/>
      <c r="R170" s="196"/>
      <c r="S170" s="196"/>
      <c r="T170" s="197"/>
      <c r="AT170" s="198" t="s">
        <v>234</v>
      </c>
      <c r="AU170" s="198" t="s">
        <v>86</v>
      </c>
      <c r="AV170" s="13" t="s">
        <v>86</v>
      </c>
      <c r="AW170" s="13" t="s">
        <v>37</v>
      </c>
      <c r="AX170" s="13" t="s">
        <v>84</v>
      </c>
      <c r="AY170" s="198" t="s">
        <v>225</v>
      </c>
    </row>
    <row r="171" spans="1:65" s="12" customFormat="1" ht="22.9" customHeight="1">
      <c r="B171" s="158"/>
      <c r="C171" s="159"/>
      <c r="D171" s="160" t="s">
        <v>75</v>
      </c>
      <c r="E171" s="172" t="s">
        <v>369</v>
      </c>
      <c r="F171" s="172" t="s">
        <v>377</v>
      </c>
      <c r="G171" s="159"/>
      <c r="H171" s="159"/>
      <c r="I171" s="162"/>
      <c r="J171" s="173">
        <f>BK171</f>
        <v>0</v>
      </c>
      <c r="K171" s="159"/>
      <c r="L171" s="164"/>
      <c r="M171" s="165"/>
      <c r="N171" s="166"/>
      <c r="O171" s="166"/>
      <c r="P171" s="167">
        <f>SUM(P172:P214)</f>
        <v>0</v>
      </c>
      <c r="Q171" s="166"/>
      <c r="R171" s="167">
        <f>SUM(R172:R214)</f>
        <v>27.744234999999996</v>
      </c>
      <c r="S171" s="166"/>
      <c r="T171" s="168">
        <f>SUM(T172:T214)</f>
        <v>18.329999999999998</v>
      </c>
      <c r="AR171" s="169" t="s">
        <v>84</v>
      </c>
      <c r="AT171" s="170" t="s">
        <v>75</v>
      </c>
      <c r="AU171" s="170" t="s">
        <v>84</v>
      </c>
      <c r="AY171" s="169" t="s">
        <v>225</v>
      </c>
      <c r="BK171" s="171">
        <f>SUM(BK172:BK214)</f>
        <v>0</v>
      </c>
    </row>
    <row r="172" spans="1:65" s="2" customFormat="1" ht="44.25" customHeight="1">
      <c r="A172" s="35"/>
      <c r="B172" s="36"/>
      <c r="C172" s="174" t="s">
        <v>169</v>
      </c>
      <c r="D172" s="174" t="s">
        <v>227</v>
      </c>
      <c r="E172" s="175" t="s">
        <v>1127</v>
      </c>
      <c r="F172" s="176" t="s">
        <v>1128</v>
      </c>
      <c r="G172" s="177" t="s">
        <v>380</v>
      </c>
      <c r="H172" s="178">
        <v>1</v>
      </c>
      <c r="I172" s="179"/>
      <c r="J172" s="180">
        <f>ROUND(I172*H172,2)</f>
        <v>0</v>
      </c>
      <c r="K172" s="176" t="s">
        <v>19</v>
      </c>
      <c r="L172" s="40"/>
      <c r="M172" s="181" t="s">
        <v>19</v>
      </c>
      <c r="N172" s="182" t="s">
        <v>47</v>
      </c>
      <c r="O172" s="65"/>
      <c r="P172" s="183">
        <f>O172*H172</f>
        <v>0</v>
      </c>
      <c r="Q172" s="183">
        <v>7</v>
      </c>
      <c r="R172" s="183">
        <f>Q172*H172</f>
        <v>7</v>
      </c>
      <c r="S172" s="183">
        <v>0</v>
      </c>
      <c r="T172" s="184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5" t="s">
        <v>232</v>
      </c>
      <c r="AT172" s="185" t="s">
        <v>227</v>
      </c>
      <c r="AU172" s="185" t="s">
        <v>86</v>
      </c>
      <c r="AY172" s="18" t="s">
        <v>225</v>
      </c>
      <c r="BE172" s="186">
        <f>IF(N172="základní",J172,0)</f>
        <v>0</v>
      </c>
      <c r="BF172" s="186">
        <f>IF(N172="snížená",J172,0)</f>
        <v>0</v>
      </c>
      <c r="BG172" s="186">
        <f>IF(N172="zákl. přenesená",J172,0)</f>
        <v>0</v>
      </c>
      <c r="BH172" s="186">
        <f>IF(N172="sníž. přenesená",J172,0)</f>
        <v>0</v>
      </c>
      <c r="BI172" s="186">
        <f>IF(N172="nulová",J172,0)</f>
        <v>0</v>
      </c>
      <c r="BJ172" s="18" t="s">
        <v>84</v>
      </c>
      <c r="BK172" s="186">
        <f>ROUND(I172*H172,2)</f>
        <v>0</v>
      </c>
      <c r="BL172" s="18" t="s">
        <v>232</v>
      </c>
      <c r="BM172" s="185" t="s">
        <v>903</v>
      </c>
    </row>
    <row r="173" spans="1:65" s="2" customFormat="1" ht="126.75">
      <c r="A173" s="35"/>
      <c r="B173" s="36"/>
      <c r="C173" s="37"/>
      <c r="D173" s="189" t="s">
        <v>414</v>
      </c>
      <c r="E173" s="37"/>
      <c r="F173" s="220" t="s">
        <v>904</v>
      </c>
      <c r="G173" s="37"/>
      <c r="H173" s="37"/>
      <c r="I173" s="221"/>
      <c r="J173" s="37"/>
      <c r="K173" s="37"/>
      <c r="L173" s="40"/>
      <c r="M173" s="222"/>
      <c r="N173" s="223"/>
      <c r="O173" s="65"/>
      <c r="P173" s="65"/>
      <c r="Q173" s="65"/>
      <c r="R173" s="65"/>
      <c r="S173" s="65"/>
      <c r="T173" s="66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T173" s="18" t="s">
        <v>414</v>
      </c>
      <c r="AU173" s="18" t="s">
        <v>86</v>
      </c>
    </row>
    <row r="174" spans="1:65" s="2" customFormat="1" ht="36">
      <c r="A174" s="35"/>
      <c r="B174" s="36"/>
      <c r="C174" s="174" t="s">
        <v>172</v>
      </c>
      <c r="D174" s="174" t="s">
        <v>227</v>
      </c>
      <c r="E174" s="175" t="s">
        <v>1063</v>
      </c>
      <c r="F174" s="176" t="s">
        <v>1064</v>
      </c>
      <c r="G174" s="177" t="s">
        <v>380</v>
      </c>
      <c r="H174" s="178">
        <v>1</v>
      </c>
      <c r="I174" s="179"/>
      <c r="J174" s="180">
        <f>ROUND(I174*H174,2)</f>
        <v>0</v>
      </c>
      <c r="K174" s="176" t="s">
        <v>19</v>
      </c>
      <c r="L174" s="40"/>
      <c r="M174" s="181" t="s">
        <v>19</v>
      </c>
      <c r="N174" s="182" t="s">
        <v>47</v>
      </c>
      <c r="O174" s="65"/>
      <c r="P174" s="183">
        <f>O174*H174</f>
        <v>0</v>
      </c>
      <c r="Q174" s="183">
        <v>0</v>
      </c>
      <c r="R174" s="183">
        <f>Q174*H174</f>
        <v>0</v>
      </c>
      <c r="S174" s="183">
        <v>3.75</v>
      </c>
      <c r="T174" s="184">
        <f>S174*H174</f>
        <v>3.75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5" t="s">
        <v>232</v>
      </c>
      <c r="AT174" s="185" t="s">
        <v>227</v>
      </c>
      <c r="AU174" s="185" t="s">
        <v>86</v>
      </c>
      <c r="AY174" s="18" t="s">
        <v>225</v>
      </c>
      <c r="BE174" s="186">
        <f>IF(N174="základní",J174,0)</f>
        <v>0</v>
      </c>
      <c r="BF174" s="186">
        <f>IF(N174="snížená",J174,0)</f>
        <v>0</v>
      </c>
      <c r="BG174" s="186">
        <f>IF(N174="zákl. přenesená",J174,0)</f>
        <v>0</v>
      </c>
      <c r="BH174" s="186">
        <f>IF(N174="sníž. přenesená",J174,0)</f>
        <v>0</v>
      </c>
      <c r="BI174" s="186">
        <f>IF(N174="nulová",J174,0)</f>
        <v>0</v>
      </c>
      <c r="BJ174" s="18" t="s">
        <v>84</v>
      </c>
      <c r="BK174" s="186">
        <f>ROUND(I174*H174,2)</f>
        <v>0</v>
      </c>
      <c r="BL174" s="18" t="s">
        <v>232</v>
      </c>
      <c r="BM174" s="185" t="s">
        <v>907</v>
      </c>
    </row>
    <row r="175" spans="1:65" s="2" customFormat="1" ht="126.75">
      <c r="A175" s="35"/>
      <c r="B175" s="36"/>
      <c r="C175" s="37"/>
      <c r="D175" s="189" t="s">
        <v>414</v>
      </c>
      <c r="E175" s="37"/>
      <c r="F175" s="220" t="s">
        <v>904</v>
      </c>
      <c r="G175" s="37"/>
      <c r="H175" s="37"/>
      <c r="I175" s="221"/>
      <c r="J175" s="37"/>
      <c r="K175" s="37"/>
      <c r="L175" s="40"/>
      <c r="M175" s="222"/>
      <c r="N175" s="223"/>
      <c r="O175" s="65"/>
      <c r="P175" s="65"/>
      <c r="Q175" s="65"/>
      <c r="R175" s="65"/>
      <c r="S175" s="65"/>
      <c r="T175" s="66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T175" s="18" t="s">
        <v>414</v>
      </c>
      <c r="AU175" s="18" t="s">
        <v>86</v>
      </c>
    </row>
    <row r="176" spans="1:65" s="2" customFormat="1" ht="36">
      <c r="A176" s="35"/>
      <c r="B176" s="36"/>
      <c r="C176" s="174" t="s">
        <v>175</v>
      </c>
      <c r="D176" s="174" t="s">
        <v>227</v>
      </c>
      <c r="E176" s="175" t="s">
        <v>908</v>
      </c>
      <c r="F176" s="176" t="s">
        <v>909</v>
      </c>
      <c r="G176" s="177" t="s">
        <v>559</v>
      </c>
      <c r="H176" s="178">
        <v>48</v>
      </c>
      <c r="I176" s="179"/>
      <c r="J176" s="180">
        <f>ROUND(I176*H176,2)</f>
        <v>0</v>
      </c>
      <c r="K176" s="176" t="s">
        <v>231</v>
      </c>
      <c r="L176" s="40"/>
      <c r="M176" s="181" t="s">
        <v>19</v>
      </c>
      <c r="N176" s="182" t="s">
        <v>47</v>
      </c>
      <c r="O176" s="65"/>
      <c r="P176" s="183">
        <f>O176*H176</f>
        <v>0</v>
      </c>
      <c r="Q176" s="183">
        <v>3.0599999999999999E-2</v>
      </c>
      <c r="R176" s="183">
        <f>Q176*H176</f>
        <v>1.4687999999999999</v>
      </c>
      <c r="S176" s="183">
        <v>0</v>
      </c>
      <c r="T176" s="184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5" t="s">
        <v>232</v>
      </c>
      <c r="AT176" s="185" t="s">
        <v>227</v>
      </c>
      <c r="AU176" s="185" t="s">
        <v>86</v>
      </c>
      <c r="AY176" s="18" t="s">
        <v>225</v>
      </c>
      <c r="BE176" s="186">
        <f>IF(N176="základní",J176,0)</f>
        <v>0</v>
      </c>
      <c r="BF176" s="186">
        <f>IF(N176="snížená",J176,0)</f>
        <v>0</v>
      </c>
      <c r="BG176" s="186">
        <f>IF(N176="zákl. přenesená",J176,0)</f>
        <v>0</v>
      </c>
      <c r="BH176" s="186">
        <f>IF(N176="sníž. přenesená",J176,0)</f>
        <v>0</v>
      </c>
      <c r="BI176" s="186">
        <f>IF(N176="nulová",J176,0)</f>
        <v>0</v>
      </c>
      <c r="BJ176" s="18" t="s">
        <v>84</v>
      </c>
      <c r="BK176" s="186">
        <f>ROUND(I176*H176,2)</f>
        <v>0</v>
      </c>
      <c r="BL176" s="18" t="s">
        <v>232</v>
      </c>
      <c r="BM176" s="185" t="s">
        <v>910</v>
      </c>
    </row>
    <row r="177" spans="1:65" s="2" customFormat="1" ht="19.5">
      <c r="A177" s="35"/>
      <c r="B177" s="36"/>
      <c r="C177" s="37"/>
      <c r="D177" s="189" t="s">
        <v>414</v>
      </c>
      <c r="E177" s="37"/>
      <c r="F177" s="220" t="s">
        <v>911</v>
      </c>
      <c r="G177" s="37"/>
      <c r="H177" s="37"/>
      <c r="I177" s="221"/>
      <c r="J177" s="37"/>
      <c r="K177" s="37"/>
      <c r="L177" s="40"/>
      <c r="M177" s="222"/>
      <c r="N177" s="223"/>
      <c r="O177" s="65"/>
      <c r="P177" s="65"/>
      <c r="Q177" s="65"/>
      <c r="R177" s="65"/>
      <c r="S177" s="65"/>
      <c r="T177" s="66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T177" s="18" t="s">
        <v>414</v>
      </c>
      <c r="AU177" s="18" t="s">
        <v>86</v>
      </c>
    </row>
    <row r="178" spans="1:65" s="13" customFormat="1" ht="11.25">
      <c r="B178" s="187"/>
      <c r="C178" s="188"/>
      <c r="D178" s="189" t="s">
        <v>234</v>
      </c>
      <c r="E178" s="190" t="s">
        <v>19</v>
      </c>
      <c r="F178" s="191" t="s">
        <v>912</v>
      </c>
      <c r="G178" s="188"/>
      <c r="H178" s="192">
        <v>48</v>
      </c>
      <c r="I178" s="193"/>
      <c r="J178" s="188"/>
      <c r="K178" s="188"/>
      <c r="L178" s="194"/>
      <c r="M178" s="195"/>
      <c r="N178" s="196"/>
      <c r="O178" s="196"/>
      <c r="P178" s="196"/>
      <c r="Q178" s="196"/>
      <c r="R178" s="196"/>
      <c r="S178" s="196"/>
      <c r="T178" s="197"/>
      <c r="AT178" s="198" t="s">
        <v>234</v>
      </c>
      <c r="AU178" s="198" t="s">
        <v>86</v>
      </c>
      <c r="AV178" s="13" t="s">
        <v>86</v>
      </c>
      <c r="AW178" s="13" t="s">
        <v>37</v>
      </c>
      <c r="AX178" s="13" t="s">
        <v>84</v>
      </c>
      <c r="AY178" s="198" t="s">
        <v>225</v>
      </c>
    </row>
    <row r="179" spans="1:65" s="2" customFormat="1" ht="24">
      <c r="A179" s="35"/>
      <c r="B179" s="36"/>
      <c r="C179" s="174" t="s">
        <v>178</v>
      </c>
      <c r="D179" s="174" t="s">
        <v>227</v>
      </c>
      <c r="E179" s="175" t="s">
        <v>428</v>
      </c>
      <c r="F179" s="176" t="s">
        <v>429</v>
      </c>
      <c r="G179" s="177" t="s">
        <v>380</v>
      </c>
      <c r="H179" s="178">
        <v>1</v>
      </c>
      <c r="I179" s="179"/>
      <c r="J179" s="180">
        <f>ROUND(I179*H179,2)</f>
        <v>0</v>
      </c>
      <c r="K179" s="176" t="s">
        <v>231</v>
      </c>
      <c r="L179" s="40"/>
      <c r="M179" s="181" t="s">
        <v>19</v>
      </c>
      <c r="N179" s="182" t="s">
        <v>47</v>
      </c>
      <c r="O179" s="65"/>
      <c r="P179" s="183">
        <f>O179*H179</f>
        <v>0</v>
      </c>
      <c r="Q179" s="183">
        <v>1.0000000000000001E-5</v>
      </c>
      <c r="R179" s="183">
        <f>Q179*H179</f>
        <v>1.0000000000000001E-5</v>
      </c>
      <c r="S179" s="183">
        <v>0</v>
      </c>
      <c r="T179" s="184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5" t="s">
        <v>232</v>
      </c>
      <c r="AT179" s="185" t="s">
        <v>227</v>
      </c>
      <c r="AU179" s="185" t="s">
        <v>86</v>
      </c>
      <c r="AY179" s="18" t="s">
        <v>225</v>
      </c>
      <c r="BE179" s="186">
        <f>IF(N179="základní",J179,0)</f>
        <v>0</v>
      </c>
      <c r="BF179" s="186">
        <f>IF(N179="snížená",J179,0)</f>
        <v>0</v>
      </c>
      <c r="BG179" s="186">
        <f>IF(N179="zákl. přenesená",J179,0)</f>
        <v>0</v>
      </c>
      <c r="BH179" s="186">
        <f>IF(N179="sníž. přenesená",J179,0)</f>
        <v>0</v>
      </c>
      <c r="BI179" s="186">
        <f>IF(N179="nulová",J179,0)</f>
        <v>0</v>
      </c>
      <c r="BJ179" s="18" t="s">
        <v>84</v>
      </c>
      <c r="BK179" s="186">
        <f>ROUND(I179*H179,2)</f>
        <v>0</v>
      </c>
      <c r="BL179" s="18" t="s">
        <v>232</v>
      </c>
      <c r="BM179" s="185" t="s">
        <v>1129</v>
      </c>
    </row>
    <row r="180" spans="1:65" s="2" customFormat="1" ht="24">
      <c r="A180" s="35"/>
      <c r="B180" s="36"/>
      <c r="C180" s="210" t="s">
        <v>181</v>
      </c>
      <c r="D180" s="210" t="s">
        <v>410</v>
      </c>
      <c r="E180" s="211" t="s">
        <v>419</v>
      </c>
      <c r="F180" s="212" t="s">
        <v>420</v>
      </c>
      <c r="G180" s="213" t="s">
        <v>380</v>
      </c>
      <c r="H180" s="214">
        <v>1</v>
      </c>
      <c r="I180" s="215"/>
      <c r="J180" s="216">
        <f>ROUND(I180*H180,2)</f>
        <v>0</v>
      </c>
      <c r="K180" s="212" t="s">
        <v>231</v>
      </c>
      <c r="L180" s="217"/>
      <c r="M180" s="218" t="s">
        <v>19</v>
      </c>
      <c r="N180" s="219" t="s">
        <v>47</v>
      </c>
      <c r="O180" s="65"/>
      <c r="P180" s="183">
        <f>O180*H180</f>
        <v>0</v>
      </c>
      <c r="Q180" s="183">
        <v>5.5999999999999999E-3</v>
      </c>
      <c r="R180" s="183">
        <f>Q180*H180</f>
        <v>5.5999999999999999E-3</v>
      </c>
      <c r="S180" s="183">
        <v>0</v>
      </c>
      <c r="T180" s="184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5" t="s">
        <v>365</v>
      </c>
      <c r="AT180" s="185" t="s">
        <v>410</v>
      </c>
      <c r="AU180" s="185" t="s">
        <v>86</v>
      </c>
      <c r="AY180" s="18" t="s">
        <v>225</v>
      </c>
      <c r="BE180" s="186">
        <f>IF(N180="základní",J180,0)</f>
        <v>0</v>
      </c>
      <c r="BF180" s="186">
        <f>IF(N180="snížená",J180,0)</f>
        <v>0</v>
      </c>
      <c r="BG180" s="186">
        <f>IF(N180="zákl. přenesená",J180,0)</f>
        <v>0</v>
      </c>
      <c r="BH180" s="186">
        <f>IF(N180="sníž. přenesená",J180,0)</f>
        <v>0</v>
      </c>
      <c r="BI180" s="186">
        <f>IF(N180="nulová",J180,0)</f>
        <v>0</v>
      </c>
      <c r="BJ180" s="18" t="s">
        <v>84</v>
      </c>
      <c r="BK180" s="186">
        <f>ROUND(I180*H180,2)</f>
        <v>0</v>
      </c>
      <c r="BL180" s="18" t="s">
        <v>232</v>
      </c>
      <c r="BM180" s="185" t="s">
        <v>1130</v>
      </c>
    </row>
    <row r="181" spans="1:65" s="2" customFormat="1" ht="24">
      <c r="A181" s="35"/>
      <c r="B181" s="36"/>
      <c r="C181" s="174" t="s">
        <v>184</v>
      </c>
      <c r="D181" s="174" t="s">
        <v>227</v>
      </c>
      <c r="E181" s="175" t="s">
        <v>661</v>
      </c>
      <c r="F181" s="176" t="s">
        <v>662</v>
      </c>
      <c r="G181" s="177" t="s">
        <v>380</v>
      </c>
      <c r="H181" s="178">
        <v>2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3.75475</v>
      </c>
      <c r="R181" s="183">
        <f>Q181*H181</f>
        <v>7.5095000000000001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663</v>
      </c>
    </row>
    <row r="182" spans="1:65" s="2" customFormat="1" ht="16.5" customHeight="1">
      <c r="A182" s="35"/>
      <c r="B182" s="36"/>
      <c r="C182" s="210" t="s">
        <v>187</v>
      </c>
      <c r="D182" s="210" t="s">
        <v>410</v>
      </c>
      <c r="E182" s="211" t="s">
        <v>471</v>
      </c>
      <c r="F182" s="212" t="s">
        <v>472</v>
      </c>
      <c r="G182" s="213" t="s">
        <v>230</v>
      </c>
      <c r="H182" s="214">
        <v>19.350000000000001</v>
      </c>
      <c r="I182" s="215"/>
      <c r="J182" s="216">
        <f>ROUND(I182*H182,2)</f>
        <v>0</v>
      </c>
      <c r="K182" s="212" t="s">
        <v>19</v>
      </c>
      <c r="L182" s="217"/>
      <c r="M182" s="218" t="s">
        <v>19</v>
      </c>
      <c r="N182" s="219" t="s">
        <v>47</v>
      </c>
      <c r="O182" s="65"/>
      <c r="P182" s="183">
        <f>O182*H182</f>
        <v>0</v>
      </c>
      <c r="Q182" s="183">
        <v>2.4500000000000001E-2</v>
      </c>
      <c r="R182" s="183">
        <f>Q182*H182</f>
        <v>0.47407500000000008</v>
      </c>
      <c r="S182" s="183">
        <v>0</v>
      </c>
      <c r="T182" s="184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5" t="s">
        <v>365</v>
      </c>
      <c r="AT182" s="185" t="s">
        <v>410</v>
      </c>
      <c r="AU182" s="185" t="s">
        <v>86</v>
      </c>
      <c r="AY182" s="18" t="s">
        <v>225</v>
      </c>
      <c r="BE182" s="186">
        <f>IF(N182="základní",J182,0)</f>
        <v>0</v>
      </c>
      <c r="BF182" s="186">
        <f>IF(N182="snížená",J182,0)</f>
        <v>0</v>
      </c>
      <c r="BG182" s="186">
        <f>IF(N182="zákl. přenesená",J182,0)</f>
        <v>0</v>
      </c>
      <c r="BH182" s="186">
        <f>IF(N182="sníž. přenesená",J182,0)</f>
        <v>0</v>
      </c>
      <c r="BI182" s="186">
        <f>IF(N182="nulová",J182,0)</f>
        <v>0</v>
      </c>
      <c r="BJ182" s="18" t="s">
        <v>84</v>
      </c>
      <c r="BK182" s="186">
        <f>ROUND(I182*H182,2)</f>
        <v>0</v>
      </c>
      <c r="BL182" s="18" t="s">
        <v>232</v>
      </c>
      <c r="BM182" s="185" t="s">
        <v>664</v>
      </c>
    </row>
    <row r="183" spans="1:65" s="13" customFormat="1" ht="11.25">
      <c r="B183" s="187"/>
      <c r="C183" s="188"/>
      <c r="D183" s="189" t="s">
        <v>234</v>
      </c>
      <c r="E183" s="190" t="s">
        <v>654</v>
      </c>
      <c r="F183" s="191" t="s">
        <v>1131</v>
      </c>
      <c r="G183" s="188"/>
      <c r="H183" s="192">
        <v>19.350000000000001</v>
      </c>
      <c r="I183" s="193"/>
      <c r="J183" s="188"/>
      <c r="K183" s="188"/>
      <c r="L183" s="194"/>
      <c r="M183" s="195"/>
      <c r="N183" s="196"/>
      <c r="O183" s="196"/>
      <c r="P183" s="196"/>
      <c r="Q183" s="196"/>
      <c r="R183" s="196"/>
      <c r="S183" s="196"/>
      <c r="T183" s="197"/>
      <c r="AT183" s="198" t="s">
        <v>234</v>
      </c>
      <c r="AU183" s="198" t="s">
        <v>86</v>
      </c>
      <c r="AV183" s="13" t="s">
        <v>86</v>
      </c>
      <c r="AW183" s="13" t="s">
        <v>37</v>
      </c>
      <c r="AX183" s="13" t="s">
        <v>84</v>
      </c>
      <c r="AY183" s="198" t="s">
        <v>225</v>
      </c>
    </row>
    <row r="184" spans="1:65" s="2" customFormat="1" ht="24">
      <c r="A184" s="35"/>
      <c r="B184" s="36"/>
      <c r="C184" s="174" t="s">
        <v>595</v>
      </c>
      <c r="D184" s="174" t="s">
        <v>227</v>
      </c>
      <c r="E184" s="175" t="s">
        <v>919</v>
      </c>
      <c r="F184" s="176" t="s">
        <v>920</v>
      </c>
      <c r="G184" s="177" t="s">
        <v>559</v>
      </c>
      <c r="H184" s="178">
        <v>38.6</v>
      </c>
      <c r="I184" s="179"/>
      <c r="J184" s="180">
        <f>ROUND(I184*H184,2)</f>
        <v>0</v>
      </c>
      <c r="K184" s="176" t="s">
        <v>231</v>
      </c>
      <c r="L184" s="40"/>
      <c r="M184" s="181" t="s">
        <v>19</v>
      </c>
      <c r="N184" s="182" t="s">
        <v>47</v>
      </c>
      <c r="O184" s="65"/>
      <c r="P184" s="183">
        <f>O184*H184</f>
        <v>0</v>
      </c>
      <c r="Q184" s="183">
        <v>1.4999999999999999E-4</v>
      </c>
      <c r="R184" s="183">
        <f>Q184*H184</f>
        <v>5.79E-3</v>
      </c>
      <c r="S184" s="183">
        <v>0</v>
      </c>
      <c r="T184" s="184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5" t="s">
        <v>232</v>
      </c>
      <c r="AT184" s="185" t="s">
        <v>227</v>
      </c>
      <c r="AU184" s="185" t="s">
        <v>86</v>
      </c>
      <c r="AY184" s="18" t="s">
        <v>225</v>
      </c>
      <c r="BE184" s="186">
        <f>IF(N184="základní",J184,0)</f>
        <v>0</v>
      </c>
      <c r="BF184" s="186">
        <f>IF(N184="snížená",J184,0)</f>
        <v>0</v>
      </c>
      <c r="BG184" s="186">
        <f>IF(N184="zákl. přenesená",J184,0)</f>
        <v>0</v>
      </c>
      <c r="BH184" s="186">
        <f>IF(N184="sníž. přenesená",J184,0)</f>
        <v>0</v>
      </c>
      <c r="BI184" s="186">
        <f>IF(N184="nulová",J184,0)</f>
        <v>0</v>
      </c>
      <c r="BJ184" s="18" t="s">
        <v>84</v>
      </c>
      <c r="BK184" s="186">
        <f>ROUND(I184*H184,2)</f>
        <v>0</v>
      </c>
      <c r="BL184" s="18" t="s">
        <v>232</v>
      </c>
      <c r="BM184" s="185" t="s">
        <v>921</v>
      </c>
    </row>
    <row r="185" spans="1:65" s="13" customFormat="1" ht="11.25">
      <c r="B185" s="187"/>
      <c r="C185" s="188"/>
      <c r="D185" s="189" t="s">
        <v>234</v>
      </c>
      <c r="E185" s="190" t="s">
        <v>19</v>
      </c>
      <c r="F185" s="191" t="s">
        <v>922</v>
      </c>
      <c r="G185" s="188"/>
      <c r="H185" s="192">
        <v>38.6</v>
      </c>
      <c r="I185" s="193"/>
      <c r="J185" s="188"/>
      <c r="K185" s="188"/>
      <c r="L185" s="194"/>
      <c r="M185" s="195"/>
      <c r="N185" s="196"/>
      <c r="O185" s="196"/>
      <c r="P185" s="196"/>
      <c r="Q185" s="196"/>
      <c r="R185" s="196"/>
      <c r="S185" s="196"/>
      <c r="T185" s="197"/>
      <c r="AT185" s="198" t="s">
        <v>234</v>
      </c>
      <c r="AU185" s="198" t="s">
        <v>86</v>
      </c>
      <c r="AV185" s="13" t="s">
        <v>86</v>
      </c>
      <c r="AW185" s="13" t="s">
        <v>37</v>
      </c>
      <c r="AX185" s="13" t="s">
        <v>84</v>
      </c>
      <c r="AY185" s="198" t="s">
        <v>225</v>
      </c>
    </row>
    <row r="186" spans="1:65" s="2" customFormat="1" ht="24">
      <c r="A186" s="35"/>
      <c r="B186" s="36"/>
      <c r="C186" s="174" t="s">
        <v>607</v>
      </c>
      <c r="D186" s="174" t="s">
        <v>227</v>
      </c>
      <c r="E186" s="175" t="s">
        <v>923</v>
      </c>
      <c r="F186" s="176" t="s">
        <v>924</v>
      </c>
      <c r="G186" s="177" t="s">
        <v>559</v>
      </c>
      <c r="H186" s="178">
        <v>38.6</v>
      </c>
      <c r="I186" s="179"/>
      <c r="J186" s="180">
        <f>ROUND(I186*H186,2)</f>
        <v>0</v>
      </c>
      <c r="K186" s="176" t="s">
        <v>231</v>
      </c>
      <c r="L186" s="40"/>
      <c r="M186" s="181" t="s">
        <v>19</v>
      </c>
      <c r="N186" s="182" t="s">
        <v>47</v>
      </c>
      <c r="O186" s="65"/>
      <c r="P186" s="183">
        <f>O186*H186</f>
        <v>0</v>
      </c>
      <c r="Q186" s="183">
        <v>2.0000000000000001E-4</v>
      </c>
      <c r="R186" s="183">
        <f>Q186*H186</f>
        <v>7.7200000000000003E-3</v>
      </c>
      <c r="S186" s="183">
        <v>0</v>
      </c>
      <c r="T186" s="184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5" t="s">
        <v>232</v>
      </c>
      <c r="AT186" s="185" t="s">
        <v>227</v>
      </c>
      <c r="AU186" s="185" t="s">
        <v>86</v>
      </c>
      <c r="AY186" s="18" t="s">
        <v>225</v>
      </c>
      <c r="BE186" s="186">
        <f>IF(N186="základní",J186,0)</f>
        <v>0</v>
      </c>
      <c r="BF186" s="186">
        <f>IF(N186="snížená",J186,0)</f>
        <v>0</v>
      </c>
      <c r="BG186" s="186">
        <f>IF(N186="zákl. přenesená",J186,0)</f>
        <v>0</v>
      </c>
      <c r="BH186" s="186">
        <f>IF(N186="sníž. přenesená",J186,0)</f>
        <v>0</v>
      </c>
      <c r="BI186" s="186">
        <f>IF(N186="nulová",J186,0)</f>
        <v>0</v>
      </c>
      <c r="BJ186" s="18" t="s">
        <v>84</v>
      </c>
      <c r="BK186" s="186">
        <f>ROUND(I186*H186,2)</f>
        <v>0</v>
      </c>
      <c r="BL186" s="18" t="s">
        <v>232</v>
      </c>
      <c r="BM186" s="185" t="s">
        <v>925</v>
      </c>
    </row>
    <row r="187" spans="1:65" s="13" customFormat="1" ht="11.25">
      <c r="B187" s="187"/>
      <c r="C187" s="188"/>
      <c r="D187" s="189" t="s">
        <v>234</v>
      </c>
      <c r="E187" s="190" t="s">
        <v>19</v>
      </c>
      <c r="F187" s="191" t="s">
        <v>922</v>
      </c>
      <c r="G187" s="188"/>
      <c r="H187" s="192">
        <v>38.6</v>
      </c>
      <c r="I187" s="193"/>
      <c r="J187" s="188"/>
      <c r="K187" s="188"/>
      <c r="L187" s="194"/>
      <c r="M187" s="195"/>
      <c r="N187" s="196"/>
      <c r="O187" s="196"/>
      <c r="P187" s="196"/>
      <c r="Q187" s="196"/>
      <c r="R187" s="196"/>
      <c r="S187" s="196"/>
      <c r="T187" s="197"/>
      <c r="AT187" s="198" t="s">
        <v>234</v>
      </c>
      <c r="AU187" s="198" t="s">
        <v>86</v>
      </c>
      <c r="AV187" s="13" t="s">
        <v>86</v>
      </c>
      <c r="AW187" s="13" t="s">
        <v>37</v>
      </c>
      <c r="AX187" s="13" t="s">
        <v>84</v>
      </c>
      <c r="AY187" s="198" t="s">
        <v>225</v>
      </c>
    </row>
    <row r="188" spans="1:65" s="2" customFormat="1" ht="36">
      <c r="A188" s="35"/>
      <c r="B188" s="36"/>
      <c r="C188" s="174" t="s">
        <v>624</v>
      </c>
      <c r="D188" s="174" t="s">
        <v>227</v>
      </c>
      <c r="E188" s="175" t="s">
        <v>926</v>
      </c>
      <c r="F188" s="176" t="s">
        <v>927</v>
      </c>
      <c r="G188" s="177" t="s">
        <v>559</v>
      </c>
      <c r="H188" s="178">
        <v>38.6</v>
      </c>
      <c r="I188" s="179"/>
      <c r="J188" s="180">
        <f>ROUND(I188*H188,2)</f>
        <v>0</v>
      </c>
      <c r="K188" s="176" t="s">
        <v>231</v>
      </c>
      <c r="L188" s="40"/>
      <c r="M188" s="181" t="s">
        <v>19</v>
      </c>
      <c r="N188" s="182" t="s">
        <v>47</v>
      </c>
      <c r="O188" s="65"/>
      <c r="P188" s="183">
        <f>O188*H188</f>
        <v>0</v>
      </c>
      <c r="Q188" s="183">
        <v>0</v>
      </c>
      <c r="R188" s="183">
        <f>Q188*H188</f>
        <v>0</v>
      </c>
      <c r="S188" s="183">
        <v>0</v>
      </c>
      <c r="T188" s="184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5" t="s">
        <v>232</v>
      </c>
      <c r="AT188" s="185" t="s">
        <v>227</v>
      </c>
      <c r="AU188" s="185" t="s">
        <v>86</v>
      </c>
      <c r="AY188" s="18" t="s">
        <v>225</v>
      </c>
      <c r="BE188" s="186">
        <f>IF(N188="základní",J188,0)</f>
        <v>0</v>
      </c>
      <c r="BF188" s="186">
        <f>IF(N188="snížená",J188,0)</f>
        <v>0</v>
      </c>
      <c r="BG188" s="186">
        <f>IF(N188="zákl. přenesená",J188,0)</f>
        <v>0</v>
      </c>
      <c r="BH188" s="186">
        <f>IF(N188="sníž. přenesená",J188,0)</f>
        <v>0</v>
      </c>
      <c r="BI188" s="186">
        <f>IF(N188="nulová",J188,0)</f>
        <v>0</v>
      </c>
      <c r="BJ188" s="18" t="s">
        <v>84</v>
      </c>
      <c r="BK188" s="186">
        <f>ROUND(I188*H188,2)</f>
        <v>0</v>
      </c>
      <c r="BL188" s="18" t="s">
        <v>232</v>
      </c>
      <c r="BM188" s="185" t="s">
        <v>928</v>
      </c>
    </row>
    <row r="189" spans="1:65" s="13" customFormat="1" ht="11.25">
      <c r="B189" s="187"/>
      <c r="C189" s="188"/>
      <c r="D189" s="189" t="s">
        <v>234</v>
      </c>
      <c r="E189" s="190" t="s">
        <v>19</v>
      </c>
      <c r="F189" s="191" t="s">
        <v>922</v>
      </c>
      <c r="G189" s="188"/>
      <c r="H189" s="192">
        <v>38.6</v>
      </c>
      <c r="I189" s="193"/>
      <c r="J189" s="188"/>
      <c r="K189" s="188"/>
      <c r="L189" s="194"/>
      <c r="M189" s="195"/>
      <c r="N189" s="196"/>
      <c r="O189" s="196"/>
      <c r="P189" s="196"/>
      <c r="Q189" s="196"/>
      <c r="R189" s="196"/>
      <c r="S189" s="196"/>
      <c r="T189" s="197"/>
      <c r="AT189" s="198" t="s">
        <v>234</v>
      </c>
      <c r="AU189" s="198" t="s">
        <v>86</v>
      </c>
      <c r="AV189" s="13" t="s">
        <v>86</v>
      </c>
      <c r="AW189" s="13" t="s">
        <v>37</v>
      </c>
      <c r="AX189" s="13" t="s">
        <v>84</v>
      </c>
      <c r="AY189" s="198" t="s">
        <v>225</v>
      </c>
    </row>
    <row r="190" spans="1:65" s="2" customFormat="1" ht="36">
      <c r="A190" s="35"/>
      <c r="B190" s="36"/>
      <c r="C190" s="174" t="s">
        <v>630</v>
      </c>
      <c r="D190" s="174" t="s">
        <v>227</v>
      </c>
      <c r="E190" s="175" t="s">
        <v>929</v>
      </c>
      <c r="F190" s="176" t="s">
        <v>930</v>
      </c>
      <c r="G190" s="177" t="s">
        <v>559</v>
      </c>
      <c r="H190" s="178">
        <v>36.9</v>
      </c>
      <c r="I190" s="179"/>
      <c r="J190" s="180">
        <f>ROUND(I190*H190,2)</f>
        <v>0</v>
      </c>
      <c r="K190" s="176" t="s">
        <v>231</v>
      </c>
      <c r="L190" s="40"/>
      <c r="M190" s="181" t="s">
        <v>19</v>
      </c>
      <c r="N190" s="182" t="s">
        <v>47</v>
      </c>
      <c r="O190" s="65"/>
      <c r="P190" s="183">
        <f>O190*H190</f>
        <v>0</v>
      </c>
      <c r="Q190" s="183">
        <v>0</v>
      </c>
      <c r="R190" s="183">
        <f>Q190*H190</f>
        <v>0</v>
      </c>
      <c r="S190" s="183">
        <v>0</v>
      </c>
      <c r="T190" s="184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5" t="s">
        <v>232</v>
      </c>
      <c r="AT190" s="185" t="s">
        <v>227</v>
      </c>
      <c r="AU190" s="185" t="s">
        <v>86</v>
      </c>
      <c r="AY190" s="18" t="s">
        <v>225</v>
      </c>
      <c r="BE190" s="186">
        <f>IF(N190="základní",J190,0)</f>
        <v>0</v>
      </c>
      <c r="BF190" s="186">
        <f>IF(N190="snížená",J190,0)</f>
        <v>0</v>
      </c>
      <c r="BG190" s="186">
        <f>IF(N190="zákl. přenesená",J190,0)</f>
        <v>0</v>
      </c>
      <c r="BH190" s="186">
        <f>IF(N190="sníž. přenesená",J190,0)</f>
        <v>0</v>
      </c>
      <c r="BI190" s="186">
        <f>IF(N190="nulová",J190,0)</f>
        <v>0</v>
      </c>
      <c r="BJ190" s="18" t="s">
        <v>84</v>
      </c>
      <c r="BK190" s="186">
        <f>ROUND(I190*H190,2)</f>
        <v>0</v>
      </c>
      <c r="BL190" s="18" t="s">
        <v>232</v>
      </c>
      <c r="BM190" s="185" t="s">
        <v>931</v>
      </c>
    </row>
    <row r="191" spans="1:65" s="13" customFormat="1" ht="11.25">
      <c r="B191" s="187"/>
      <c r="C191" s="188"/>
      <c r="D191" s="189" t="s">
        <v>234</v>
      </c>
      <c r="E191" s="190" t="s">
        <v>19</v>
      </c>
      <c r="F191" s="191" t="s">
        <v>932</v>
      </c>
      <c r="G191" s="188"/>
      <c r="H191" s="192">
        <v>36.9</v>
      </c>
      <c r="I191" s="193"/>
      <c r="J191" s="188"/>
      <c r="K191" s="188"/>
      <c r="L191" s="194"/>
      <c r="M191" s="195"/>
      <c r="N191" s="196"/>
      <c r="O191" s="196"/>
      <c r="P191" s="196"/>
      <c r="Q191" s="196"/>
      <c r="R191" s="196"/>
      <c r="S191" s="196"/>
      <c r="T191" s="197"/>
      <c r="AT191" s="198" t="s">
        <v>234</v>
      </c>
      <c r="AU191" s="198" t="s">
        <v>86</v>
      </c>
      <c r="AV191" s="13" t="s">
        <v>86</v>
      </c>
      <c r="AW191" s="13" t="s">
        <v>37</v>
      </c>
      <c r="AX191" s="13" t="s">
        <v>84</v>
      </c>
      <c r="AY191" s="198" t="s">
        <v>225</v>
      </c>
    </row>
    <row r="192" spans="1:65" s="2" customFormat="1" ht="55.5" customHeight="1">
      <c r="A192" s="35"/>
      <c r="B192" s="36"/>
      <c r="C192" s="174" t="s">
        <v>634</v>
      </c>
      <c r="D192" s="174" t="s">
        <v>227</v>
      </c>
      <c r="E192" s="175" t="s">
        <v>933</v>
      </c>
      <c r="F192" s="176" t="s">
        <v>934</v>
      </c>
      <c r="G192" s="177" t="s">
        <v>559</v>
      </c>
      <c r="H192" s="178">
        <v>36.9</v>
      </c>
      <c r="I192" s="179"/>
      <c r="J192" s="180">
        <f>ROUND(I192*H192,2)</f>
        <v>0</v>
      </c>
      <c r="K192" s="176" t="s">
        <v>231</v>
      </c>
      <c r="L192" s="40"/>
      <c r="M192" s="181" t="s">
        <v>19</v>
      </c>
      <c r="N192" s="182" t="s">
        <v>47</v>
      </c>
      <c r="O192" s="65"/>
      <c r="P192" s="183">
        <f>O192*H192</f>
        <v>0</v>
      </c>
      <c r="Q192" s="183">
        <v>9.0000000000000006E-5</v>
      </c>
      <c r="R192" s="183">
        <f>Q192*H192</f>
        <v>3.3210000000000002E-3</v>
      </c>
      <c r="S192" s="183">
        <v>0</v>
      </c>
      <c r="T192" s="184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5" t="s">
        <v>232</v>
      </c>
      <c r="AT192" s="185" t="s">
        <v>227</v>
      </c>
      <c r="AU192" s="185" t="s">
        <v>86</v>
      </c>
      <c r="AY192" s="18" t="s">
        <v>225</v>
      </c>
      <c r="BE192" s="186">
        <f>IF(N192="základní",J192,0)</f>
        <v>0</v>
      </c>
      <c r="BF192" s="186">
        <f>IF(N192="snížená",J192,0)</f>
        <v>0</v>
      </c>
      <c r="BG192" s="186">
        <f>IF(N192="zákl. přenesená",J192,0)</f>
        <v>0</v>
      </c>
      <c r="BH192" s="186">
        <f>IF(N192="sníž. přenesená",J192,0)</f>
        <v>0</v>
      </c>
      <c r="BI192" s="186">
        <f>IF(N192="nulová",J192,0)</f>
        <v>0</v>
      </c>
      <c r="BJ192" s="18" t="s">
        <v>84</v>
      </c>
      <c r="BK192" s="186">
        <f>ROUND(I192*H192,2)</f>
        <v>0</v>
      </c>
      <c r="BL192" s="18" t="s">
        <v>232</v>
      </c>
      <c r="BM192" s="185" t="s">
        <v>935</v>
      </c>
    </row>
    <row r="193" spans="1:65" s="13" customFormat="1" ht="11.25">
      <c r="B193" s="187"/>
      <c r="C193" s="188"/>
      <c r="D193" s="189" t="s">
        <v>234</v>
      </c>
      <c r="E193" s="190" t="s">
        <v>19</v>
      </c>
      <c r="F193" s="191" t="s">
        <v>932</v>
      </c>
      <c r="G193" s="188"/>
      <c r="H193" s="192">
        <v>36.9</v>
      </c>
      <c r="I193" s="193"/>
      <c r="J193" s="188"/>
      <c r="K193" s="188"/>
      <c r="L193" s="194"/>
      <c r="M193" s="195"/>
      <c r="N193" s="196"/>
      <c r="O193" s="196"/>
      <c r="P193" s="196"/>
      <c r="Q193" s="196"/>
      <c r="R193" s="196"/>
      <c r="S193" s="196"/>
      <c r="T193" s="197"/>
      <c r="AT193" s="198" t="s">
        <v>234</v>
      </c>
      <c r="AU193" s="198" t="s">
        <v>86</v>
      </c>
      <c r="AV193" s="13" t="s">
        <v>86</v>
      </c>
      <c r="AW193" s="13" t="s">
        <v>37</v>
      </c>
      <c r="AX193" s="13" t="s">
        <v>84</v>
      </c>
      <c r="AY193" s="198" t="s">
        <v>225</v>
      </c>
    </row>
    <row r="194" spans="1:65" s="2" customFormat="1" ht="24">
      <c r="A194" s="35"/>
      <c r="B194" s="36"/>
      <c r="C194" s="174" t="s">
        <v>640</v>
      </c>
      <c r="D194" s="174" t="s">
        <v>227</v>
      </c>
      <c r="E194" s="175" t="s">
        <v>571</v>
      </c>
      <c r="F194" s="176" t="s">
        <v>572</v>
      </c>
      <c r="G194" s="177" t="s">
        <v>559</v>
      </c>
      <c r="H194" s="178">
        <v>60.2</v>
      </c>
      <c r="I194" s="179"/>
      <c r="J194" s="180">
        <f>ROUND(I194*H194,2)</f>
        <v>0</v>
      </c>
      <c r="K194" s="176" t="s">
        <v>231</v>
      </c>
      <c r="L194" s="40"/>
      <c r="M194" s="181" t="s">
        <v>19</v>
      </c>
      <c r="N194" s="182" t="s">
        <v>47</v>
      </c>
      <c r="O194" s="65"/>
      <c r="P194" s="183">
        <f>O194*H194</f>
        <v>0</v>
      </c>
      <c r="Q194" s="183">
        <v>0</v>
      </c>
      <c r="R194" s="183">
        <f>Q194*H194</f>
        <v>0</v>
      </c>
      <c r="S194" s="183">
        <v>0</v>
      </c>
      <c r="T194" s="184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5" t="s">
        <v>232</v>
      </c>
      <c r="AT194" s="185" t="s">
        <v>227</v>
      </c>
      <c r="AU194" s="185" t="s">
        <v>86</v>
      </c>
      <c r="AY194" s="18" t="s">
        <v>225</v>
      </c>
      <c r="BE194" s="186">
        <f>IF(N194="základní",J194,0)</f>
        <v>0</v>
      </c>
      <c r="BF194" s="186">
        <f>IF(N194="snížená",J194,0)</f>
        <v>0</v>
      </c>
      <c r="BG194" s="186">
        <f>IF(N194="zákl. přenesená",J194,0)</f>
        <v>0</v>
      </c>
      <c r="BH194" s="186">
        <f>IF(N194="sníž. přenesená",J194,0)</f>
        <v>0</v>
      </c>
      <c r="BI194" s="186">
        <f>IF(N194="nulová",J194,0)</f>
        <v>0</v>
      </c>
      <c r="BJ194" s="18" t="s">
        <v>84</v>
      </c>
      <c r="BK194" s="186">
        <f>ROUND(I194*H194,2)</f>
        <v>0</v>
      </c>
      <c r="BL194" s="18" t="s">
        <v>232</v>
      </c>
      <c r="BM194" s="185" t="s">
        <v>936</v>
      </c>
    </row>
    <row r="195" spans="1:65" s="13" customFormat="1" ht="11.25">
      <c r="B195" s="187"/>
      <c r="C195" s="188"/>
      <c r="D195" s="189" t="s">
        <v>234</v>
      </c>
      <c r="E195" s="190" t="s">
        <v>19</v>
      </c>
      <c r="F195" s="191" t="s">
        <v>932</v>
      </c>
      <c r="G195" s="188"/>
      <c r="H195" s="192">
        <v>36.9</v>
      </c>
      <c r="I195" s="193"/>
      <c r="J195" s="188"/>
      <c r="K195" s="188"/>
      <c r="L195" s="194"/>
      <c r="M195" s="195"/>
      <c r="N195" s="196"/>
      <c r="O195" s="196"/>
      <c r="P195" s="196"/>
      <c r="Q195" s="196"/>
      <c r="R195" s="196"/>
      <c r="S195" s="196"/>
      <c r="T195" s="197"/>
      <c r="AT195" s="198" t="s">
        <v>234</v>
      </c>
      <c r="AU195" s="198" t="s">
        <v>86</v>
      </c>
      <c r="AV195" s="13" t="s">
        <v>86</v>
      </c>
      <c r="AW195" s="13" t="s">
        <v>37</v>
      </c>
      <c r="AX195" s="13" t="s">
        <v>76</v>
      </c>
      <c r="AY195" s="198" t="s">
        <v>225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1132</v>
      </c>
      <c r="G196" s="188"/>
      <c r="H196" s="192">
        <v>23.3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76</v>
      </c>
      <c r="AY196" s="198" t="s">
        <v>225</v>
      </c>
    </row>
    <row r="197" spans="1:65" s="14" customFormat="1" ht="11.25">
      <c r="B197" s="199"/>
      <c r="C197" s="200"/>
      <c r="D197" s="189" t="s">
        <v>234</v>
      </c>
      <c r="E197" s="201" t="s">
        <v>19</v>
      </c>
      <c r="F197" s="202" t="s">
        <v>245</v>
      </c>
      <c r="G197" s="200"/>
      <c r="H197" s="203">
        <v>60.2</v>
      </c>
      <c r="I197" s="204"/>
      <c r="J197" s="200"/>
      <c r="K197" s="200"/>
      <c r="L197" s="205"/>
      <c r="M197" s="206"/>
      <c r="N197" s="207"/>
      <c r="O197" s="207"/>
      <c r="P197" s="207"/>
      <c r="Q197" s="207"/>
      <c r="R197" s="207"/>
      <c r="S197" s="207"/>
      <c r="T197" s="208"/>
      <c r="AT197" s="209" t="s">
        <v>234</v>
      </c>
      <c r="AU197" s="209" t="s">
        <v>86</v>
      </c>
      <c r="AV197" s="14" t="s">
        <v>232</v>
      </c>
      <c r="AW197" s="14" t="s">
        <v>37</v>
      </c>
      <c r="AX197" s="14" t="s">
        <v>84</v>
      </c>
      <c r="AY197" s="209" t="s">
        <v>225</v>
      </c>
    </row>
    <row r="198" spans="1:65" s="2" customFormat="1" ht="24">
      <c r="A198" s="35"/>
      <c r="B198" s="36"/>
      <c r="C198" s="174" t="s">
        <v>644</v>
      </c>
      <c r="D198" s="174" t="s">
        <v>227</v>
      </c>
      <c r="E198" s="175" t="s">
        <v>938</v>
      </c>
      <c r="F198" s="176" t="s">
        <v>939</v>
      </c>
      <c r="G198" s="177" t="s">
        <v>559</v>
      </c>
      <c r="H198" s="178">
        <v>23.3</v>
      </c>
      <c r="I198" s="179"/>
      <c r="J198" s="180">
        <f>ROUND(I198*H198,2)</f>
        <v>0</v>
      </c>
      <c r="K198" s="176" t="s">
        <v>231</v>
      </c>
      <c r="L198" s="40"/>
      <c r="M198" s="181" t="s">
        <v>19</v>
      </c>
      <c r="N198" s="182" t="s">
        <v>47</v>
      </c>
      <c r="O198" s="65"/>
      <c r="P198" s="183">
        <f>O198*H198</f>
        <v>0</v>
      </c>
      <c r="Q198" s="183">
        <v>0</v>
      </c>
      <c r="R198" s="183">
        <f>Q198*H198</f>
        <v>0</v>
      </c>
      <c r="S198" s="183">
        <v>0</v>
      </c>
      <c r="T198" s="184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5" t="s">
        <v>232</v>
      </c>
      <c r="AT198" s="185" t="s">
        <v>227</v>
      </c>
      <c r="AU198" s="185" t="s">
        <v>86</v>
      </c>
      <c r="AY198" s="18" t="s">
        <v>225</v>
      </c>
      <c r="BE198" s="186">
        <f>IF(N198="základní",J198,0)</f>
        <v>0</v>
      </c>
      <c r="BF198" s="186">
        <f>IF(N198="snížená",J198,0)</f>
        <v>0</v>
      </c>
      <c r="BG198" s="186">
        <f>IF(N198="zákl. přenesená",J198,0)</f>
        <v>0</v>
      </c>
      <c r="BH198" s="186">
        <f>IF(N198="sníž. přenesená",J198,0)</f>
        <v>0</v>
      </c>
      <c r="BI198" s="186">
        <f>IF(N198="nulová",J198,0)</f>
        <v>0</v>
      </c>
      <c r="BJ198" s="18" t="s">
        <v>84</v>
      </c>
      <c r="BK198" s="186">
        <f>ROUND(I198*H198,2)</f>
        <v>0</v>
      </c>
      <c r="BL198" s="18" t="s">
        <v>232</v>
      </c>
      <c r="BM198" s="185" t="s">
        <v>940</v>
      </c>
    </row>
    <row r="199" spans="1:65" s="13" customFormat="1" ht="11.25">
      <c r="B199" s="187"/>
      <c r="C199" s="188"/>
      <c r="D199" s="189" t="s">
        <v>234</v>
      </c>
      <c r="E199" s="190" t="s">
        <v>19</v>
      </c>
      <c r="F199" s="191" t="s">
        <v>1132</v>
      </c>
      <c r="G199" s="188"/>
      <c r="H199" s="192">
        <v>23.3</v>
      </c>
      <c r="I199" s="193"/>
      <c r="J199" s="188"/>
      <c r="K199" s="188"/>
      <c r="L199" s="194"/>
      <c r="M199" s="195"/>
      <c r="N199" s="196"/>
      <c r="O199" s="196"/>
      <c r="P199" s="196"/>
      <c r="Q199" s="196"/>
      <c r="R199" s="196"/>
      <c r="S199" s="196"/>
      <c r="T199" s="197"/>
      <c r="AT199" s="198" t="s">
        <v>234</v>
      </c>
      <c r="AU199" s="198" t="s">
        <v>86</v>
      </c>
      <c r="AV199" s="13" t="s">
        <v>86</v>
      </c>
      <c r="AW199" s="13" t="s">
        <v>37</v>
      </c>
      <c r="AX199" s="13" t="s">
        <v>84</v>
      </c>
      <c r="AY199" s="198" t="s">
        <v>225</v>
      </c>
    </row>
    <row r="200" spans="1:65" s="2" customFormat="1" ht="24">
      <c r="A200" s="35"/>
      <c r="B200" s="36"/>
      <c r="C200" s="174" t="s">
        <v>650</v>
      </c>
      <c r="D200" s="174" t="s">
        <v>227</v>
      </c>
      <c r="E200" s="175" t="s">
        <v>941</v>
      </c>
      <c r="F200" s="176" t="s">
        <v>942</v>
      </c>
      <c r="G200" s="177" t="s">
        <v>559</v>
      </c>
      <c r="H200" s="178">
        <v>23.3</v>
      </c>
      <c r="I200" s="179"/>
      <c r="J200" s="180">
        <f>ROUND(I200*H200,2)</f>
        <v>0</v>
      </c>
      <c r="K200" s="176" t="s">
        <v>231</v>
      </c>
      <c r="L200" s="40"/>
      <c r="M200" s="181" t="s">
        <v>19</v>
      </c>
      <c r="N200" s="182" t="s">
        <v>47</v>
      </c>
      <c r="O200" s="65"/>
      <c r="P200" s="183">
        <f>O200*H200</f>
        <v>0</v>
      </c>
      <c r="Q200" s="183">
        <v>3.0000000000000001E-5</v>
      </c>
      <c r="R200" s="183">
        <f>Q200*H200</f>
        <v>6.9900000000000008E-4</v>
      </c>
      <c r="S200" s="183">
        <v>0</v>
      </c>
      <c r="T200" s="184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5" t="s">
        <v>232</v>
      </c>
      <c r="AT200" s="185" t="s">
        <v>227</v>
      </c>
      <c r="AU200" s="185" t="s">
        <v>86</v>
      </c>
      <c r="AY200" s="18" t="s">
        <v>225</v>
      </c>
      <c r="BE200" s="186">
        <f>IF(N200="základní",J200,0)</f>
        <v>0</v>
      </c>
      <c r="BF200" s="186">
        <f>IF(N200="snížená",J200,0)</f>
        <v>0</v>
      </c>
      <c r="BG200" s="186">
        <f>IF(N200="zákl. přenesená",J200,0)</f>
        <v>0</v>
      </c>
      <c r="BH200" s="186">
        <f>IF(N200="sníž. přenesená",J200,0)</f>
        <v>0</v>
      </c>
      <c r="BI200" s="186">
        <f>IF(N200="nulová",J200,0)</f>
        <v>0</v>
      </c>
      <c r="BJ200" s="18" t="s">
        <v>84</v>
      </c>
      <c r="BK200" s="186">
        <f>ROUND(I200*H200,2)</f>
        <v>0</v>
      </c>
      <c r="BL200" s="18" t="s">
        <v>232</v>
      </c>
      <c r="BM200" s="185" t="s">
        <v>943</v>
      </c>
    </row>
    <row r="201" spans="1:65" s="13" customFormat="1" ht="11.25">
      <c r="B201" s="187"/>
      <c r="C201" s="188"/>
      <c r="D201" s="189" t="s">
        <v>234</v>
      </c>
      <c r="E201" s="190" t="s">
        <v>19</v>
      </c>
      <c r="F201" s="191" t="s">
        <v>1132</v>
      </c>
      <c r="G201" s="188"/>
      <c r="H201" s="192">
        <v>23.3</v>
      </c>
      <c r="I201" s="193"/>
      <c r="J201" s="188"/>
      <c r="K201" s="188"/>
      <c r="L201" s="194"/>
      <c r="M201" s="195"/>
      <c r="N201" s="196"/>
      <c r="O201" s="196"/>
      <c r="P201" s="196"/>
      <c r="Q201" s="196"/>
      <c r="R201" s="196"/>
      <c r="S201" s="196"/>
      <c r="T201" s="197"/>
      <c r="AT201" s="198" t="s">
        <v>234</v>
      </c>
      <c r="AU201" s="198" t="s">
        <v>86</v>
      </c>
      <c r="AV201" s="13" t="s">
        <v>86</v>
      </c>
      <c r="AW201" s="13" t="s">
        <v>37</v>
      </c>
      <c r="AX201" s="13" t="s">
        <v>84</v>
      </c>
      <c r="AY201" s="198" t="s">
        <v>225</v>
      </c>
    </row>
    <row r="202" spans="1:65" s="2" customFormat="1" ht="55.5" customHeight="1">
      <c r="A202" s="35"/>
      <c r="B202" s="36"/>
      <c r="C202" s="174" t="s">
        <v>944</v>
      </c>
      <c r="D202" s="174" t="s">
        <v>227</v>
      </c>
      <c r="E202" s="175" t="s">
        <v>1067</v>
      </c>
      <c r="F202" s="176" t="s">
        <v>1068</v>
      </c>
      <c r="G202" s="177" t="s">
        <v>559</v>
      </c>
      <c r="H202" s="178">
        <v>40</v>
      </c>
      <c r="I202" s="179"/>
      <c r="J202" s="180">
        <f>ROUND(I202*H202,2)</f>
        <v>0</v>
      </c>
      <c r="K202" s="176" t="s">
        <v>231</v>
      </c>
      <c r="L202" s="40"/>
      <c r="M202" s="181" t="s">
        <v>19</v>
      </c>
      <c r="N202" s="182" t="s">
        <v>47</v>
      </c>
      <c r="O202" s="65"/>
      <c r="P202" s="183">
        <f>O202*H202</f>
        <v>0</v>
      </c>
      <c r="Q202" s="183">
        <v>0.14760999999999999</v>
      </c>
      <c r="R202" s="183">
        <f>Q202*H202</f>
        <v>5.9043999999999999</v>
      </c>
      <c r="S202" s="183">
        <v>0</v>
      </c>
      <c r="T202" s="184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5" t="s">
        <v>232</v>
      </c>
      <c r="AT202" s="185" t="s">
        <v>227</v>
      </c>
      <c r="AU202" s="185" t="s">
        <v>86</v>
      </c>
      <c r="AY202" s="18" t="s">
        <v>225</v>
      </c>
      <c r="BE202" s="186">
        <f>IF(N202="základní",J202,0)</f>
        <v>0</v>
      </c>
      <c r="BF202" s="186">
        <f>IF(N202="snížená",J202,0)</f>
        <v>0</v>
      </c>
      <c r="BG202" s="186">
        <f>IF(N202="zákl. přenesená",J202,0)</f>
        <v>0</v>
      </c>
      <c r="BH202" s="186">
        <f>IF(N202="sníž. přenesená",J202,0)</f>
        <v>0</v>
      </c>
      <c r="BI202" s="186">
        <f>IF(N202="nulová",J202,0)</f>
        <v>0</v>
      </c>
      <c r="BJ202" s="18" t="s">
        <v>84</v>
      </c>
      <c r="BK202" s="186">
        <f>ROUND(I202*H202,2)</f>
        <v>0</v>
      </c>
      <c r="BL202" s="18" t="s">
        <v>232</v>
      </c>
      <c r="BM202" s="185" t="s">
        <v>1069</v>
      </c>
    </row>
    <row r="203" spans="1:65" s="13" customFormat="1" ht="11.25">
      <c r="B203" s="187"/>
      <c r="C203" s="188"/>
      <c r="D203" s="189" t="s">
        <v>234</v>
      </c>
      <c r="E203" s="190" t="s">
        <v>19</v>
      </c>
      <c r="F203" s="191" t="s">
        <v>1070</v>
      </c>
      <c r="G203" s="188"/>
      <c r="H203" s="192">
        <v>40</v>
      </c>
      <c r="I203" s="193"/>
      <c r="J203" s="188"/>
      <c r="K203" s="188"/>
      <c r="L203" s="194"/>
      <c r="M203" s="195"/>
      <c r="N203" s="196"/>
      <c r="O203" s="196"/>
      <c r="P203" s="196"/>
      <c r="Q203" s="196"/>
      <c r="R203" s="196"/>
      <c r="S203" s="196"/>
      <c r="T203" s="197"/>
      <c r="AT203" s="198" t="s">
        <v>234</v>
      </c>
      <c r="AU203" s="198" t="s">
        <v>86</v>
      </c>
      <c r="AV203" s="13" t="s">
        <v>86</v>
      </c>
      <c r="AW203" s="13" t="s">
        <v>37</v>
      </c>
      <c r="AX203" s="13" t="s">
        <v>84</v>
      </c>
      <c r="AY203" s="198" t="s">
        <v>225</v>
      </c>
    </row>
    <row r="204" spans="1:65" s="2" customFormat="1" ht="16.5" customHeight="1">
      <c r="A204" s="35"/>
      <c r="B204" s="36"/>
      <c r="C204" s="210" t="s">
        <v>946</v>
      </c>
      <c r="D204" s="210" t="s">
        <v>410</v>
      </c>
      <c r="E204" s="211" t="s">
        <v>1071</v>
      </c>
      <c r="F204" s="212" t="s">
        <v>1072</v>
      </c>
      <c r="G204" s="213" t="s">
        <v>559</v>
      </c>
      <c r="H204" s="214">
        <v>40</v>
      </c>
      <c r="I204" s="215"/>
      <c r="J204" s="216">
        <f>ROUND(I204*H204,2)</f>
        <v>0</v>
      </c>
      <c r="K204" s="212" t="s">
        <v>231</v>
      </c>
      <c r="L204" s="217"/>
      <c r="M204" s="218" t="s">
        <v>19</v>
      </c>
      <c r="N204" s="219" t="s">
        <v>47</v>
      </c>
      <c r="O204" s="65"/>
      <c r="P204" s="183">
        <f>O204*H204</f>
        <v>0</v>
      </c>
      <c r="Q204" s="183">
        <v>0.13400000000000001</v>
      </c>
      <c r="R204" s="183">
        <f>Q204*H204</f>
        <v>5.36</v>
      </c>
      <c r="S204" s="183">
        <v>0</v>
      </c>
      <c r="T204" s="184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5" t="s">
        <v>365</v>
      </c>
      <c r="AT204" s="185" t="s">
        <v>410</v>
      </c>
      <c r="AU204" s="185" t="s">
        <v>86</v>
      </c>
      <c r="AY204" s="18" t="s">
        <v>225</v>
      </c>
      <c r="BE204" s="186">
        <f>IF(N204="základní",J204,0)</f>
        <v>0</v>
      </c>
      <c r="BF204" s="186">
        <f>IF(N204="snížená",J204,0)</f>
        <v>0</v>
      </c>
      <c r="BG204" s="186">
        <f>IF(N204="zákl. přenesená",J204,0)</f>
        <v>0</v>
      </c>
      <c r="BH204" s="186">
        <f>IF(N204="sníž. přenesená",J204,0)</f>
        <v>0</v>
      </c>
      <c r="BI204" s="186">
        <f>IF(N204="nulová",J204,0)</f>
        <v>0</v>
      </c>
      <c r="BJ204" s="18" t="s">
        <v>84</v>
      </c>
      <c r="BK204" s="186">
        <f>ROUND(I204*H204,2)</f>
        <v>0</v>
      </c>
      <c r="BL204" s="18" t="s">
        <v>232</v>
      </c>
      <c r="BM204" s="185" t="s">
        <v>1073</v>
      </c>
    </row>
    <row r="205" spans="1:65" s="2" customFormat="1" ht="36">
      <c r="A205" s="35"/>
      <c r="B205" s="36"/>
      <c r="C205" s="174" t="s">
        <v>952</v>
      </c>
      <c r="D205" s="174" t="s">
        <v>227</v>
      </c>
      <c r="E205" s="175" t="s">
        <v>574</v>
      </c>
      <c r="F205" s="176" t="s">
        <v>575</v>
      </c>
      <c r="G205" s="177" t="s">
        <v>576</v>
      </c>
      <c r="H205" s="178">
        <v>4</v>
      </c>
      <c r="I205" s="179"/>
      <c r="J205" s="180">
        <f>ROUND(I205*H205,2)</f>
        <v>0</v>
      </c>
      <c r="K205" s="176" t="s">
        <v>231</v>
      </c>
      <c r="L205" s="40"/>
      <c r="M205" s="181" t="s">
        <v>19</v>
      </c>
      <c r="N205" s="182" t="s">
        <v>47</v>
      </c>
      <c r="O205" s="65"/>
      <c r="P205" s="183">
        <f>O205*H205</f>
        <v>0</v>
      </c>
      <c r="Q205" s="183">
        <v>0</v>
      </c>
      <c r="R205" s="183">
        <f>Q205*H205</f>
        <v>0</v>
      </c>
      <c r="S205" s="183">
        <v>0</v>
      </c>
      <c r="T205" s="184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5" t="s">
        <v>232</v>
      </c>
      <c r="AT205" s="185" t="s">
        <v>227</v>
      </c>
      <c r="AU205" s="185" t="s">
        <v>86</v>
      </c>
      <c r="AY205" s="18" t="s">
        <v>225</v>
      </c>
      <c r="BE205" s="186">
        <f>IF(N205="základní",J205,0)</f>
        <v>0</v>
      </c>
      <c r="BF205" s="186">
        <f>IF(N205="snížená",J205,0)</f>
        <v>0</v>
      </c>
      <c r="BG205" s="186">
        <f>IF(N205="zákl. přenesená",J205,0)</f>
        <v>0</v>
      </c>
      <c r="BH205" s="186">
        <f>IF(N205="sníž. přenesená",J205,0)</f>
        <v>0</v>
      </c>
      <c r="BI205" s="186">
        <f>IF(N205="nulová",J205,0)</f>
        <v>0</v>
      </c>
      <c r="BJ205" s="18" t="s">
        <v>84</v>
      </c>
      <c r="BK205" s="186">
        <f>ROUND(I205*H205,2)</f>
        <v>0</v>
      </c>
      <c r="BL205" s="18" t="s">
        <v>232</v>
      </c>
      <c r="BM205" s="185" t="s">
        <v>1133</v>
      </c>
    </row>
    <row r="206" spans="1:65" s="2" customFormat="1" ht="78" customHeight="1">
      <c r="A206" s="35"/>
      <c r="B206" s="36"/>
      <c r="C206" s="174" t="s">
        <v>954</v>
      </c>
      <c r="D206" s="174" t="s">
        <v>227</v>
      </c>
      <c r="E206" s="175" t="s">
        <v>947</v>
      </c>
      <c r="F206" s="176" t="s">
        <v>948</v>
      </c>
      <c r="G206" s="177" t="s">
        <v>559</v>
      </c>
      <c r="H206" s="178">
        <v>48</v>
      </c>
      <c r="I206" s="179"/>
      <c r="J206" s="180">
        <f>ROUND(I206*H206,2)</f>
        <v>0</v>
      </c>
      <c r="K206" s="176" t="s">
        <v>231</v>
      </c>
      <c r="L206" s="40"/>
      <c r="M206" s="181" t="s">
        <v>19</v>
      </c>
      <c r="N206" s="182" t="s">
        <v>47</v>
      </c>
      <c r="O206" s="65"/>
      <c r="P206" s="183">
        <f>O206*H206</f>
        <v>0</v>
      </c>
      <c r="Q206" s="183">
        <v>9.0000000000000006E-5</v>
      </c>
      <c r="R206" s="183">
        <f>Q206*H206</f>
        <v>4.3200000000000001E-3</v>
      </c>
      <c r="S206" s="183">
        <v>1.2E-2</v>
      </c>
      <c r="T206" s="184">
        <f>S206*H206</f>
        <v>0.57600000000000007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5" t="s">
        <v>232</v>
      </c>
      <c r="AT206" s="185" t="s">
        <v>227</v>
      </c>
      <c r="AU206" s="185" t="s">
        <v>86</v>
      </c>
      <c r="AY206" s="18" t="s">
        <v>225</v>
      </c>
      <c r="BE206" s="186">
        <f>IF(N206="základní",J206,0)</f>
        <v>0</v>
      </c>
      <c r="BF206" s="186">
        <f>IF(N206="snížená",J206,0)</f>
        <v>0</v>
      </c>
      <c r="BG206" s="186">
        <f>IF(N206="zákl. přenesená",J206,0)</f>
        <v>0</v>
      </c>
      <c r="BH206" s="186">
        <f>IF(N206="sníž. přenesená",J206,0)</f>
        <v>0</v>
      </c>
      <c r="BI206" s="186">
        <f>IF(N206="nulová",J206,0)</f>
        <v>0</v>
      </c>
      <c r="BJ206" s="18" t="s">
        <v>84</v>
      </c>
      <c r="BK206" s="186">
        <f>ROUND(I206*H206,2)</f>
        <v>0</v>
      </c>
      <c r="BL206" s="18" t="s">
        <v>232</v>
      </c>
      <c r="BM206" s="185" t="s">
        <v>949</v>
      </c>
    </row>
    <row r="207" spans="1:65" s="2" customFormat="1" ht="19.5">
      <c r="A207" s="35"/>
      <c r="B207" s="36"/>
      <c r="C207" s="37"/>
      <c r="D207" s="189" t="s">
        <v>414</v>
      </c>
      <c r="E207" s="37"/>
      <c r="F207" s="220" t="s">
        <v>950</v>
      </c>
      <c r="G207" s="37"/>
      <c r="H207" s="37"/>
      <c r="I207" s="221"/>
      <c r="J207" s="37"/>
      <c r="K207" s="37"/>
      <c r="L207" s="40"/>
      <c r="M207" s="222"/>
      <c r="N207" s="223"/>
      <c r="O207" s="65"/>
      <c r="P207" s="65"/>
      <c r="Q207" s="65"/>
      <c r="R207" s="65"/>
      <c r="S207" s="65"/>
      <c r="T207" s="66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T207" s="18" t="s">
        <v>414</v>
      </c>
      <c r="AU207" s="18" t="s">
        <v>86</v>
      </c>
    </row>
    <row r="208" spans="1:65" s="13" customFormat="1" ht="11.25">
      <c r="B208" s="187"/>
      <c r="C208" s="188"/>
      <c r="D208" s="189" t="s">
        <v>234</v>
      </c>
      <c r="E208" s="190" t="s">
        <v>783</v>
      </c>
      <c r="F208" s="191" t="s">
        <v>1134</v>
      </c>
      <c r="G208" s="188"/>
      <c r="H208" s="192">
        <v>48</v>
      </c>
      <c r="I208" s="193"/>
      <c r="J208" s="188"/>
      <c r="K208" s="188"/>
      <c r="L208" s="194"/>
      <c r="M208" s="195"/>
      <c r="N208" s="196"/>
      <c r="O208" s="196"/>
      <c r="P208" s="196"/>
      <c r="Q208" s="196"/>
      <c r="R208" s="196"/>
      <c r="S208" s="196"/>
      <c r="T208" s="197"/>
      <c r="AT208" s="198" t="s">
        <v>234</v>
      </c>
      <c r="AU208" s="198" t="s">
        <v>86</v>
      </c>
      <c r="AV208" s="13" t="s">
        <v>86</v>
      </c>
      <c r="AW208" s="13" t="s">
        <v>37</v>
      </c>
      <c r="AX208" s="13" t="s">
        <v>84</v>
      </c>
      <c r="AY208" s="198" t="s">
        <v>225</v>
      </c>
    </row>
    <row r="209" spans="1:65" s="2" customFormat="1" ht="55.5" customHeight="1">
      <c r="A209" s="35"/>
      <c r="B209" s="36"/>
      <c r="C209" s="174" t="s">
        <v>956</v>
      </c>
      <c r="D209" s="174" t="s">
        <v>227</v>
      </c>
      <c r="E209" s="175" t="s">
        <v>596</v>
      </c>
      <c r="F209" s="176" t="s">
        <v>597</v>
      </c>
      <c r="G209" s="177" t="s">
        <v>380</v>
      </c>
      <c r="H209" s="178">
        <v>1</v>
      </c>
      <c r="I209" s="179"/>
      <c r="J209" s="180">
        <f>ROUND(I209*H209,2)</f>
        <v>0</v>
      </c>
      <c r="K209" s="176" t="s">
        <v>231</v>
      </c>
      <c r="L209" s="40"/>
      <c r="M209" s="181" t="s">
        <v>19</v>
      </c>
      <c r="N209" s="182" t="s">
        <v>47</v>
      </c>
      <c r="O209" s="65"/>
      <c r="P209" s="183">
        <f>O209*H209</f>
        <v>0</v>
      </c>
      <c r="Q209" s="183">
        <v>0</v>
      </c>
      <c r="R209" s="183">
        <f>Q209*H209</f>
        <v>0</v>
      </c>
      <c r="S209" s="183">
        <v>4.0000000000000001E-3</v>
      </c>
      <c r="T209" s="184">
        <f>S209*H209</f>
        <v>4.0000000000000001E-3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5" t="s">
        <v>232</v>
      </c>
      <c r="AT209" s="185" t="s">
        <v>227</v>
      </c>
      <c r="AU209" s="185" t="s">
        <v>86</v>
      </c>
      <c r="AY209" s="18" t="s">
        <v>225</v>
      </c>
      <c r="BE209" s="186">
        <f>IF(N209="základní",J209,0)</f>
        <v>0</v>
      </c>
      <c r="BF209" s="186">
        <f>IF(N209="snížená",J209,0)</f>
        <v>0</v>
      </c>
      <c r="BG209" s="186">
        <f>IF(N209="zákl. přenesená",J209,0)</f>
        <v>0</v>
      </c>
      <c r="BH209" s="186">
        <f>IF(N209="sníž. přenesená",J209,0)</f>
        <v>0</v>
      </c>
      <c r="BI209" s="186">
        <f>IF(N209="nulová",J209,0)</f>
        <v>0</v>
      </c>
      <c r="BJ209" s="18" t="s">
        <v>84</v>
      </c>
      <c r="BK209" s="186">
        <f>ROUND(I209*H209,2)</f>
        <v>0</v>
      </c>
      <c r="BL209" s="18" t="s">
        <v>232</v>
      </c>
      <c r="BM209" s="185" t="s">
        <v>1135</v>
      </c>
    </row>
    <row r="210" spans="1:65" s="2" customFormat="1" ht="55.5" customHeight="1">
      <c r="A210" s="35"/>
      <c r="B210" s="36"/>
      <c r="C210" s="174" t="s">
        <v>957</v>
      </c>
      <c r="D210" s="174" t="s">
        <v>227</v>
      </c>
      <c r="E210" s="175" t="s">
        <v>608</v>
      </c>
      <c r="F210" s="176" t="s">
        <v>667</v>
      </c>
      <c r="G210" s="177" t="s">
        <v>230</v>
      </c>
      <c r="H210" s="178">
        <v>19.350000000000001</v>
      </c>
      <c r="I210" s="179"/>
      <c r="J210" s="180">
        <f>ROUND(I210*H210,2)</f>
        <v>0</v>
      </c>
      <c r="K210" s="176" t="s">
        <v>19</v>
      </c>
      <c r="L210" s="40"/>
      <c r="M210" s="181" t="s">
        <v>19</v>
      </c>
      <c r="N210" s="182" t="s">
        <v>47</v>
      </c>
      <c r="O210" s="65"/>
      <c r="P210" s="183">
        <f>O210*H210</f>
        <v>0</v>
      </c>
      <c r="Q210" s="183">
        <v>0</v>
      </c>
      <c r="R210" s="183">
        <f>Q210*H210</f>
        <v>0</v>
      </c>
      <c r="S210" s="183">
        <v>0</v>
      </c>
      <c r="T210" s="184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5" t="s">
        <v>232</v>
      </c>
      <c r="AT210" s="185" t="s">
        <v>227</v>
      </c>
      <c r="AU210" s="185" t="s">
        <v>86</v>
      </c>
      <c r="AY210" s="18" t="s">
        <v>225</v>
      </c>
      <c r="BE210" s="186">
        <f>IF(N210="základní",J210,0)</f>
        <v>0</v>
      </c>
      <c r="BF210" s="186">
        <f>IF(N210="snížená",J210,0)</f>
        <v>0</v>
      </c>
      <c r="BG210" s="186">
        <f>IF(N210="zákl. přenesená",J210,0)</f>
        <v>0</v>
      </c>
      <c r="BH210" s="186">
        <f>IF(N210="sníž. přenesená",J210,0)</f>
        <v>0</v>
      </c>
      <c r="BI210" s="186">
        <f>IF(N210="nulová",J210,0)</f>
        <v>0</v>
      </c>
      <c r="BJ210" s="18" t="s">
        <v>84</v>
      </c>
      <c r="BK210" s="186">
        <f>ROUND(I210*H210,2)</f>
        <v>0</v>
      </c>
      <c r="BL210" s="18" t="s">
        <v>232</v>
      </c>
      <c r="BM210" s="185" t="s">
        <v>955</v>
      </c>
    </row>
    <row r="211" spans="1:65" s="2" customFormat="1" ht="19.5">
      <c r="A211" s="35"/>
      <c r="B211" s="36"/>
      <c r="C211" s="37"/>
      <c r="D211" s="189" t="s">
        <v>414</v>
      </c>
      <c r="E211" s="37"/>
      <c r="F211" s="220" t="s">
        <v>669</v>
      </c>
      <c r="G211" s="37"/>
      <c r="H211" s="37"/>
      <c r="I211" s="221"/>
      <c r="J211" s="37"/>
      <c r="K211" s="37"/>
      <c r="L211" s="40"/>
      <c r="M211" s="222"/>
      <c r="N211" s="223"/>
      <c r="O211" s="65"/>
      <c r="P211" s="65"/>
      <c r="Q211" s="65"/>
      <c r="R211" s="65"/>
      <c r="S211" s="65"/>
      <c r="T211" s="66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T211" s="18" t="s">
        <v>414</v>
      </c>
      <c r="AU211" s="18" t="s">
        <v>86</v>
      </c>
    </row>
    <row r="212" spans="1:65" s="13" customFormat="1" ht="11.25">
      <c r="B212" s="187"/>
      <c r="C212" s="188"/>
      <c r="D212" s="189" t="s">
        <v>234</v>
      </c>
      <c r="E212" s="190" t="s">
        <v>19</v>
      </c>
      <c r="F212" s="191" t="s">
        <v>670</v>
      </c>
      <c r="G212" s="188"/>
      <c r="H212" s="192">
        <v>19.350000000000001</v>
      </c>
      <c r="I212" s="193"/>
      <c r="J212" s="188"/>
      <c r="K212" s="188"/>
      <c r="L212" s="194"/>
      <c r="M212" s="195"/>
      <c r="N212" s="196"/>
      <c r="O212" s="196"/>
      <c r="P212" s="196"/>
      <c r="Q212" s="196"/>
      <c r="R212" s="196"/>
      <c r="S212" s="196"/>
      <c r="T212" s="197"/>
      <c r="AT212" s="198" t="s">
        <v>234</v>
      </c>
      <c r="AU212" s="198" t="s">
        <v>86</v>
      </c>
      <c r="AV212" s="13" t="s">
        <v>86</v>
      </c>
      <c r="AW212" s="13" t="s">
        <v>37</v>
      </c>
      <c r="AX212" s="13" t="s">
        <v>84</v>
      </c>
      <c r="AY212" s="198" t="s">
        <v>225</v>
      </c>
    </row>
    <row r="213" spans="1:65" s="2" customFormat="1" ht="60">
      <c r="A213" s="35"/>
      <c r="B213" s="36"/>
      <c r="C213" s="174" t="s">
        <v>959</v>
      </c>
      <c r="D213" s="174" t="s">
        <v>227</v>
      </c>
      <c r="E213" s="175" t="s">
        <v>1075</v>
      </c>
      <c r="F213" s="176" t="s">
        <v>1076</v>
      </c>
      <c r="G213" s="177" t="s">
        <v>559</v>
      </c>
      <c r="H213" s="178">
        <v>40</v>
      </c>
      <c r="I213" s="179"/>
      <c r="J213" s="180">
        <f>ROUND(I213*H213,2)</f>
        <v>0</v>
      </c>
      <c r="K213" s="176" t="s">
        <v>231</v>
      </c>
      <c r="L213" s="40"/>
      <c r="M213" s="181" t="s">
        <v>19</v>
      </c>
      <c r="N213" s="182" t="s">
        <v>47</v>
      </c>
      <c r="O213" s="65"/>
      <c r="P213" s="183">
        <f>O213*H213</f>
        <v>0</v>
      </c>
      <c r="Q213" s="183">
        <v>0</v>
      </c>
      <c r="R213" s="183">
        <f>Q213*H213</f>
        <v>0</v>
      </c>
      <c r="S213" s="183">
        <v>0.35</v>
      </c>
      <c r="T213" s="184">
        <f>S213*H213</f>
        <v>14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5" t="s">
        <v>232</v>
      </c>
      <c r="AT213" s="185" t="s">
        <v>227</v>
      </c>
      <c r="AU213" s="185" t="s">
        <v>86</v>
      </c>
      <c r="AY213" s="18" t="s">
        <v>225</v>
      </c>
      <c r="BE213" s="186">
        <f>IF(N213="základní",J213,0)</f>
        <v>0</v>
      </c>
      <c r="BF213" s="186">
        <f>IF(N213="snížená",J213,0)</f>
        <v>0</v>
      </c>
      <c r="BG213" s="186">
        <f>IF(N213="zákl. přenesená",J213,0)</f>
        <v>0</v>
      </c>
      <c r="BH213" s="186">
        <f>IF(N213="sníž. přenesená",J213,0)</f>
        <v>0</v>
      </c>
      <c r="BI213" s="186">
        <f>IF(N213="nulová",J213,0)</f>
        <v>0</v>
      </c>
      <c r="BJ213" s="18" t="s">
        <v>84</v>
      </c>
      <c r="BK213" s="186">
        <f>ROUND(I213*H213,2)</f>
        <v>0</v>
      </c>
      <c r="BL213" s="18" t="s">
        <v>232</v>
      </c>
      <c r="BM213" s="185" t="s">
        <v>1077</v>
      </c>
    </row>
    <row r="214" spans="1:65" s="13" customFormat="1" ht="11.25">
      <c r="B214" s="187"/>
      <c r="C214" s="188"/>
      <c r="D214" s="189" t="s">
        <v>234</v>
      </c>
      <c r="E214" s="190" t="s">
        <v>1048</v>
      </c>
      <c r="F214" s="191" t="s">
        <v>1078</v>
      </c>
      <c r="G214" s="188"/>
      <c r="H214" s="192">
        <v>40</v>
      </c>
      <c r="I214" s="193"/>
      <c r="J214" s="188"/>
      <c r="K214" s="188"/>
      <c r="L214" s="194"/>
      <c r="M214" s="195"/>
      <c r="N214" s="196"/>
      <c r="O214" s="196"/>
      <c r="P214" s="196"/>
      <c r="Q214" s="196"/>
      <c r="R214" s="196"/>
      <c r="S214" s="196"/>
      <c r="T214" s="197"/>
      <c r="AT214" s="198" t="s">
        <v>234</v>
      </c>
      <c r="AU214" s="198" t="s">
        <v>86</v>
      </c>
      <c r="AV214" s="13" t="s">
        <v>86</v>
      </c>
      <c r="AW214" s="13" t="s">
        <v>37</v>
      </c>
      <c r="AX214" s="13" t="s">
        <v>84</v>
      </c>
      <c r="AY214" s="198" t="s">
        <v>225</v>
      </c>
    </row>
    <row r="215" spans="1:65" s="12" customFormat="1" ht="22.9" customHeight="1">
      <c r="B215" s="158"/>
      <c r="C215" s="159"/>
      <c r="D215" s="160" t="s">
        <v>75</v>
      </c>
      <c r="E215" s="172" t="s">
        <v>628</v>
      </c>
      <c r="F215" s="172" t="s">
        <v>629</v>
      </c>
      <c r="G215" s="159"/>
      <c r="H215" s="159"/>
      <c r="I215" s="162"/>
      <c r="J215" s="173">
        <f>BK215</f>
        <v>0</v>
      </c>
      <c r="K215" s="159"/>
      <c r="L215" s="164"/>
      <c r="M215" s="165"/>
      <c r="N215" s="166"/>
      <c r="O215" s="166"/>
      <c r="P215" s="167">
        <f>SUM(P216:P222)</f>
        <v>0</v>
      </c>
      <c r="Q215" s="166"/>
      <c r="R215" s="167">
        <f>SUM(R216:R222)</f>
        <v>0</v>
      </c>
      <c r="S215" s="166"/>
      <c r="T215" s="168">
        <f>SUM(T216:T222)</f>
        <v>0</v>
      </c>
      <c r="AR215" s="169" t="s">
        <v>84</v>
      </c>
      <c r="AT215" s="170" t="s">
        <v>75</v>
      </c>
      <c r="AU215" s="170" t="s">
        <v>84</v>
      </c>
      <c r="AY215" s="169" t="s">
        <v>225</v>
      </c>
      <c r="BK215" s="171">
        <f>SUM(BK216:BK222)</f>
        <v>0</v>
      </c>
    </row>
    <row r="216" spans="1:65" s="2" customFormat="1" ht="36">
      <c r="A216" s="35"/>
      <c r="B216" s="36"/>
      <c r="C216" s="174" t="s">
        <v>961</v>
      </c>
      <c r="D216" s="174" t="s">
        <v>227</v>
      </c>
      <c r="E216" s="175" t="s">
        <v>631</v>
      </c>
      <c r="F216" s="176" t="s">
        <v>632</v>
      </c>
      <c r="G216" s="177" t="s">
        <v>361</v>
      </c>
      <c r="H216" s="178">
        <v>66.546000000000006</v>
      </c>
      <c r="I216" s="179"/>
      <c r="J216" s="180">
        <f>ROUND(I216*H216,2)</f>
        <v>0</v>
      </c>
      <c r="K216" s="176" t="s">
        <v>231</v>
      </c>
      <c r="L216" s="40"/>
      <c r="M216" s="181" t="s">
        <v>19</v>
      </c>
      <c r="N216" s="182" t="s">
        <v>47</v>
      </c>
      <c r="O216" s="65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5" t="s">
        <v>232</v>
      </c>
      <c r="AT216" s="185" t="s">
        <v>227</v>
      </c>
      <c r="AU216" s="185" t="s">
        <v>86</v>
      </c>
      <c r="AY216" s="18" t="s">
        <v>225</v>
      </c>
      <c r="BE216" s="186">
        <f>IF(N216="základní",J216,0)</f>
        <v>0</v>
      </c>
      <c r="BF216" s="186">
        <f>IF(N216="snížená",J216,0)</f>
        <v>0</v>
      </c>
      <c r="BG216" s="186">
        <f>IF(N216="zákl. přenesená",J216,0)</f>
        <v>0</v>
      </c>
      <c r="BH216" s="186">
        <f>IF(N216="sníž. přenesená",J216,0)</f>
        <v>0</v>
      </c>
      <c r="BI216" s="186">
        <f>IF(N216="nulová",J216,0)</f>
        <v>0</v>
      </c>
      <c r="BJ216" s="18" t="s">
        <v>84</v>
      </c>
      <c r="BK216" s="186">
        <f>ROUND(I216*H216,2)</f>
        <v>0</v>
      </c>
      <c r="BL216" s="18" t="s">
        <v>232</v>
      </c>
      <c r="BM216" s="185" t="s">
        <v>671</v>
      </c>
    </row>
    <row r="217" spans="1:65" s="2" customFormat="1" ht="36">
      <c r="A217" s="35"/>
      <c r="B217" s="36"/>
      <c r="C217" s="174" t="s">
        <v>965</v>
      </c>
      <c r="D217" s="174" t="s">
        <v>227</v>
      </c>
      <c r="E217" s="175" t="s">
        <v>635</v>
      </c>
      <c r="F217" s="176" t="s">
        <v>636</v>
      </c>
      <c r="G217" s="177" t="s">
        <v>361</v>
      </c>
      <c r="H217" s="178">
        <v>665.46</v>
      </c>
      <c r="I217" s="179"/>
      <c r="J217" s="180">
        <f>ROUND(I217*H217,2)</f>
        <v>0</v>
      </c>
      <c r="K217" s="176" t="s">
        <v>231</v>
      </c>
      <c r="L217" s="40"/>
      <c r="M217" s="181" t="s">
        <v>19</v>
      </c>
      <c r="N217" s="182" t="s">
        <v>47</v>
      </c>
      <c r="O217" s="65"/>
      <c r="P217" s="183">
        <f>O217*H217</f>
        <v>0</v>
      </c>
      <c r="Q217" s="183">
        <v>0</v>
      </c>
      <c r="R217" s="183">
        <f>Q217*H217</f>
        <v>0</v>
      </c>
      <c r="S217" s="183">
        <v>0</v>
      </c>
      <c r="T217" s="184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5" t="s">
        <v>232</v>
      </c>
      <c r="AT217" s="185" t="s">
        <v>227</v>
      </c>
      <c r="AU217" s="185" t="s">
        <v>86</v>
      </c>
      <c r="AY217" s="18" t="s">
        <v>225</v>
      </c>
      <c r="BE217" s="186">
        <f>IF(N217="základní",J217,0)</f>
        <v>0</v>
      </c>
      <c r="BF217" s="186">
        <f>IF(N217="snížená",J217,0)</f>
        <v>0</v>
      </c>
      <c r="BG217" s="186">
        <f>IF(N217="zákl. přenesená",J217,0)</f>
        <v>0</v>
      </c>
      <c r="BH217" s="186">
        <f>IF(N217="sníž. přenesená",J217,0)</f>
        <v>0</v>
      </c>
      <c r="BI217" s="186">
        <f>IF(N217="nulová",J217,0)</f>
        <v>0</v>
      </c>
      <c r="BJ217" s="18" t="s">
        <v>84</v>
      </c>
      <c r="BK217" s="186">
        <f>ROUND(I217*H217,2)</f>
        <v>0</v>
      </c>
      <c r="BL217" s="18" t="s">
        <v>232</v>
      </c>
      <c r="BM217" s="185" t="s">
        <v>672</v>
      </c>
    </row>
    <row r="218" spans="1:65" s="13" customFormat="1" ht="11.25">
      <c r="B218" s="187"/>
      <c r="C218" s="188"/>
      <c r="D218" s="189" t="s">
        <v>234</v>
      </c>
      <c r="E218" s="188"/>
      <c r="F218" s="191" t="s">
        <v>1136</v>
      </c>
      <c r="G218" s="188"/>
      <c r="H218" s="192">
        <v>665.46</v>
      </c>
      <c r="I218" s="193"/>
      <c r="J218" s="188"/>
      <c r="K218" s="188"/>
      <c r="L218" s="194"/>
      <c r="M218" s="195"/>
      <c r="N218" s="196"/>
      <c r="O218" s="196"/>
      <c r="P218" s="196"/>
      <c r="Q218" s="196"/>
      <c r="R218" s="196"/>
      <c r="S218" s="196"/>
      <c r="T218" s="197"/>
      <c r="AT218" s="198" t="s">
        <v>234</v>
      </c>
      <c r="AU218" s="198" t="s">
        <v>86</v>
      </c>
      <c r="AV218" s="13" t="s">
        <v>86</v>
      </c>
      <c r="AW218" s="13" t="s">
        <v>4</v>
      </c>
      <c r="AX218" s="13" t="s">
        <v>84</v>
      </c>
      <c r="AY218" s="198" t="s">
        <v>225</v>
      </c>
    </row>
    <row r="219" spans="1:65" s="2" customFormat="1" ht="44.25" customHeight="1">
      <c r="A219" s="35"/>
      <c r="B219" s="36"/>
      <c r="C219" s="174" t="s">
        <v>967</v>
      </c>
      <c r="D219" s="174" t="s">
        <v>227</v>
      </c>
      <c r="E219" s="175" t="s">
        <v>641</v>
      </c>
      <c r="F219" s="176" t="s">
        <v>642</v>
      </c>
      <c r="G219" s="177" t="s">
        <v>361</v>
      </c>
      <c r="H219" s="178">
        <v>20.849</v>
      </c>
      <c r="I219" s="179"/>
      <c r="J219" s="180">
        <f>ROUND(I219*H219,2)</f>
        <v>0</v>
      </c>
      <c r="K219" s="176" t="s">
        <v>231</v>
      </c>
      <c r="L219" s="40"/>
      <c r="M219" s="181" t="s">
        <v>19</v>
      </c>
      <c r="N219" s="182" t="s">
        <v>47</v>
      </c>
      <c r="O219" s="65"/>
      <c r="P219" s="183">
        <f>O219*H219</f>
        <v>0</v>
      </c>
      <c r="Q219" s="183">
        <v>0</v>
      </c>
      <c r="R219" s="183">
        <f>Q219*H219</f>
        <v>0</v>
      </c>
      <c r="S219" s="183">
        <v>0</v>
      </c>
      <c r="T219" s="184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5" t="s">
        <v>232</v>
      </c>
      <c r="AT219" s="185" t="s">
        <v>227</v>
      </c>
      <c r="AU219" s="185" t="s">
        <v>86</v>
      </c>
      <c r="AY219" s="18" t="s">
        <v>225</v>
      </c>
      <c r="BE219" s="186">
        <f>IF(N219="základní",J219,0)</f>
        <v>0</v>
      </c>
      <c r="BF219" s="186">
        <f>IF(N219="snížená",J219,0)</f>
        <v>0</v>
      </c>
      <c r="BG219" s="186">
        <f>IF(N219="zákl. přenesená",J219,0)</f>
        <v>0</v>
      </c>
      <c r="BH219" s="186">
        <f>IF(N219="sníž. přenesená",J219,0)</f>
        <v>0</v>
      </c>
      <c r="BI219" s="186">
        <f>IF(N219="nulová",J219,0)</f>
        <v>0</v>
      </c>
      <c r="BJ219" s="18" t="s">
        <v>84</v>
      </c>
      <c r="BK219" s="186">
        <f>ROUND(I219*H219,2)</f>
        <v>0</v>
      </c>
      <c r="BL219" s="18" t="s">
        <v>232</v>
      </c>
      <c r="BM219" s="185" t="s">
        <v>960</v>
      </c>
    </row>
    <row r="220" spans="1:65" s="2" customFormat="1" ht="44.25" customHeight="1">
      <c r="A220" s="35"/>
      <c r="B220" s="36"/>
      <c r="C220" s="174" t="s">
        <v>970</v>
      </c>
      <c r="D220" s="174" t="s">
        <v>227</v>
      </c>
      <c r="E220" s="175" t="s">
        <v>962</v>
      </c>
      <c r="F220" s="176" t="s">
        <v>963</v>
      </c>
      <c r="G220" s="177" t="s">
        <v>361</v>
      </c>
      <c r="H220" s="178">
        <v>19.2</v>
      </c>
      <c r="I220" s="179"/>
      <c r="J220" s="180">
        <f>ROUND(I220*H220,2)</f>
        <v>0</v>
      </c>
      <c r="K220" s="176" t="s">
        <v>231</v>
      </c>
      <c r="L220" s="40"/>
      <c r="M220" s="181" t="s">
        <v>19</v>
      </c>
      <c r="N220" s="182" t="s">
        <v>47</v>
      </c>
      <c r="O220" s="65"/>
      <c r="P220" s="183">
        <f>O220*H220</f>
        <v>0</v>
      </c>
      <c r="Q220" s="183">
        <v>0</v>
      </c>
      <c r="R220" s="183">
        <f>Q220*H220</f>
        <v>0</v>
      </c>
      <c r="S220" s="183">
        <v>0</v>
      </c>
      <c r="T220" s="184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5" t="s">
        <v>232</v>
      </c>
      <c r="AT220" s="185" t="s">
        <v>227</v>
      </c>
      <c r="AU220" s="185" t="s">
        <v>86</v>
      </c>
      <c r="AY220" s="18" t="s">
        <v>225</v>
      </c>
      <c r="BE220" s="186">
        <f>IF(N220="základní",J220,0)</f>
        <v>0</v>
      </c>
      <c r="BF220" s="186">
        <f>IF(N220="snížená",J220,0)</f>
        <v>0</v>
      </c>
      <c r="BG220" s="186">
        <f>IF(N220="zákl. přenesená",J220,0)</f>
        <v>0</v>
      </c>
      <c r="BH220" s="186">
        <f>IF(N220="sníž. přenesená",J220,0)</f>
        <v>0</v>
      </c>
      <c r="BI220" s="186">
        <f>IF(N220="nulová",J220,0)</f>
        <v>0</v>
      </c>
      <c r="BJ220" s="18" t="s">
        <v>84</v>
      </c>
      <c r="BK220" s="186">
        <f>ROUND(I220*H220,2)</f>
        <v>0</v>
      </c>
      <c r="BL220" s="18" t="s">
        <v>232</v>
      </c>
      <c r="BM220" s="185" t="s">
        <v>964</v>
      </c>
    </row>
    <row r="221" spans="1:65" s="2" customFormat="1" ht="44.25" customHeight="1">
      <c r="A221" s="35"/>
      <c r="B221" s="36"/>
      <c r="C221" s="174" t="s">
        <v>972</v>
      </c>
      <c r="D221" s="174" t="s">
        <v>227</v>
      </c>
      <c r="E221" s="175" t="s">
        <v>645</v>
      </c>
      <c r="F221" s="176" t="s">
        <v>646</v>
      </c>
      <c r="G221" s="177" t="s">
        <v>361</v>
      </c>
      <c r="H221" s="178">
        <v>13.856</v>
      </c>
      <c r="I221" s="179"/>
      <c r="J221" s="180">
        <f>ROUND(I221*H221,2)</f>
        <v>0</v>
      </c>
      <c r="K221" s="176" t="s">
        <v>231</v>
      </c>
      <c r="L221" s="40"/>
      <c r="M221" s="181" t="s">
        <v>19</v>
      </c>
      <c r="N221" s="182" t="s">
        <v>47</v>
      </c>
      <c r="O221" s="65"/>
      <c r="P221" s="183">
        <f>O221*H221</f>
        <v>0</v>
      </c>
      <c r="Q221" s="183">
        <v>0</v>
      </c>
      <c r="R221" s="183">
        <f>Q221*H221</f>
        <v>0</v>
      </c>
      <c r="S221" s="183">
        <v>0</v>
      </c>
      <c r="T221" s="184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5" t="s">
        <v>232</v>
      </c>
      <c r="AT221" s="185" t="s">
        <v>227</v>
      </c>
      <c r="AU221" s="185" t="s">
        <v>86</v>
      </c>
      <c r="AY221" s="18" t="s">
        <v>225</v>
      </c>
      <c r="BE221" s="186">
        <f>IF(N221="základní",J221,0)</f>
        <v>0</v>
      </c>
      <c r="BF221" s="186">
        <f>IF(N221="snížená",J221,0)</f>
        <v>0</v>
      </c>
      <c r="BG221" s="186">
        <f>IF(N221="zákl. přenesená",J221,0)</f>
        <v>0</v>
      </c>
      <c r="BH221" s="186">
        <f>IF(N221="sníž. přenesená",J221,0)</f>
        <v>0</v>
      </c>
      <c r="BI221" s="186">
        <f>IF(N221="nulová",J221,0)</f>
        <v>0</v>
      </c>
      <c r="BJ221" s="18" t="s">
        <v>84</v>
      </c>
      <c r="BK221" s="186">
        <f>ROUND(I221*H221,2)</f>
        <v>0</v>
      </c>
      <c r="BL221" s="18" t="s">
        <v>232</v>
      </c>
      <c r="BM221" s="185" t="s">
        <v>966</v>
      </c>
    </row>
    <row r="222" spans="1:65" s="2" customFormat="1" ht="44.25" customHeight="1">
      <c r="A222" s="35"/>
      <c r="B222" s="36"/>
      <c r="C222" s="174" t="s">
        <v>974</v>
      </c>
      <c r="D222" s="174" t="s">
        <v>227</v>
      </c>
      <c r="E222" s="175" t="s">
        <v>968</v>
      </c>
      <c r="F222" s="176" t="s">
        <v>841</v>
      </c>
      <c r="G222" s="177" t="s">
        <v>361</v>
      </c>
      <c r="H222" s="178">
        <v>8.4920000000000009</v>
      </c>
      <c r="I222" s="179"/>
      <c r="J222" s="180">
        <f>ROUND(I222*H222,2)</f>
        <v>0</v>
      </c>
      <c r="K222" s="176" t="s">
        <v>231</v>
      </c>
      <c r="L222" s="40"/>
      <c r="M222" s="181" t="s">
        <v>19</v>
      </c>
      <c r="N222" s="182" t="s">
        <v>47</v>
      </c>
      <c r="O222" s="65"/>
      <c r="P222" s="183">
        <f>O222*H222</f>
        <v>0</v>
      </c>
      <c r="Q222" s="183">
        <v>0</v>
      </c>
      <c r="R222" s="183">
        <f>Q222*H222</f>
        <v>0</v>
      </c>
      <c r="S222" s="183">
        <v>0</v>
      </c>
      <c r="T222" s="184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5" t="s">
        <v>232</v>
      </c>
      <c r="AT222" s="185" t="s">
        <v>227</v>
      </c>
      <c r="AU222" s="185" t="s">
        <v>86</v>
      </c>
      <c r="AY222" s="18" t="s">
        <v>225</v>
      </c>
      <c r="BE222" s="186">
        <f>IF(N222="základní",J222,0)</f>
        <v>0</v>
      </c>
      <c r="BF222" s="186">
        <f>IF(N222="snížená",J222,0)</f>
        <v>0</v>
      </c>
      <c r="BG222" s="186">
        <f>IF(N222="zákl. přenesená",J222,0)</f>
        <v>0</v>
      </c>
      <c r="BH222" s="186">
        <f>IF(N222="sníž. přenesená",J222,0)</f>
        <v>0</v>
      </c>
      <c r="BI222" s="186">
        <f>IF(N222="nulová",J222,0)</f>
        <v>0</v>
      </c>
      <c r="BJ222" s="18" t="s">
        <v>84</v>
      </c>
      <c r="BK222" s="186">
        <f>ROUND(I222*H222,2)</f>
        <v>0</v>
      </c>
      <c r="BL222" s="18" t="s">
        <v>232</v>
      </c>
      <c r="BM222" s="185" t="s">
        <v>969</v>
      </c>
    </row>
    <row r="223" spans="1:65" s="12" customFormat="1" ht="22.9" customHeight="1">
      <c r="B223" s="158"/>
      <c r="C223" s="159"/>
      <c r="D223" s="160" t="s">
        <v>75</v>
      </c>
      <c r="E223" s="172" t="s">
        <v>648</v>
      </c>
      <c r="F223" s="172" t="s">
        <v>649</v>
      </c>
      <c r="G223" s="159"/>
      <c r="H223" s="159"/>
      <c r="I223" s="162"/>
      <c r="J223" s="173">
        <f>BK223</f>
        <v>0</v>
      </c>
      <c r="K223" s="159"/>
      <c r="L223" s="164"/>
      <c r="M223" s="165"/>
      <c r="N223" s="166"/>
      <c r="O223" s="166"/>
      <c r="P223" s="167">
        <f>P224</f>
        <v>0</v>
      </c>
      <c r="Q223" s="166"/>
      <c r="R223" s="167">
        <f>R224</f>
        <v>0</v>
      </c>
      <c r="S223" s="166"/>
      <c r="T223" s="168">
        <f>T224</f>
        <v>0</v>
      </c>
      <c r="AR223" s="169" t="s">
        <v>84</v>
      </c>
      <c r="AT223" s="170" t="s">
        <v>75</v>
      </c>
      <c r="AU223" s="170" t="s">
        <v>84</v>
      </c>
      <c r="AY223" s="169" t="s">
        <v>225</v>
      </c>
      <c r="BK223" s="171">
        <f>BK224</f>
        <v>0</v>
      </c>
    </row>
    <row r="224" spans="1:65" s="2" customFormat="1" ht="44.25" customHeight="1">
      <c r="A224" s="35"/>
      <c r="B224" s="36"/>
      <c r="C224" s="174" t="s">
        <v>976</v>
      </c>
      <c r="D224" s="174" t="s">
        <v>227</v>
      </c>
      <c r="E224" s="175" t="s">
        <v>674</v>
      </c>
      <c r="F224" s="176" t="s">
        <v>675</v>
      </c>
      <c r="G224" s="177" t="s">
        <v>361</v>
      </c>
      <c r="H224" s="178">
        <v>78.760000000000005</v>
      </c>
      <c r="I224" s="179"/>
      <c r="J224" s="180">
        <f>ROUND(I224*H224,2)</f>
        <v>0</v>
      </c>
      <c r="K224" s="176" t="s">
        <v>231</v>
      </c>
      <c r="L224" s="40"/>
      <c r="M224" s="181" t="s">
        <v>19</v>
      </c>
      <c r="N224" s="182" t="s">
        <v>47</v>
      </c>
      <c r="O224" s="65"/>
      <c r="P224" s="183">
        <f>O224*H224</f>
        <v>0</v>
      </c>
      <c r="Q224" s="183">
        <v>0</v>
      </c>
      <c r="R224" s="183">
        <f>Q224*H224</f>
        <v>0</v>
      </c>
      <c r="S224" s="183">
        <v>0</v>
      </c>
      <c r="T224" s="184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5" t="s">
        <v>232</v>
      </c>
      <c r="AT224" s="185" t="s">
        <v>227</v>
      </c>
      <c r="AU224" s="185" t="s">
        <v>86</v>
      </c>
      <c r="AY224" s="18" t="s">
        <v>225</v>
      </c>
      <c r="BE224" s="186">
        <f>IF(N224="základní",J224,0)</f>
        <v>0</v>
      </c>
      <c r="BF224" s="186">
        <f>IF(N224="snížená",J224,0)</f>
        <v>0</v>
      </c>
      <c r="BG224" s="186">
        <f>IF(N224="zákl. přenesená",J224,0)</f>
        <v>0</v>
      </c>
      <c r="BH224" s="186">
        <f>IF(N224="sníž. přenesená",J224,0)</f>
        <v>0</v>
      </c>
      <c r="BI224" s="186">
        <f>IF(N224="nulová",J224,0)</f>
        <v>0</v>
      </c>
      <c r="BJ224" s="18" t="s">
        <v>84</v>
      </c>
      <c r="BK224" s="186">
        <f>ROUND(I224*H224,2)</f>
        <v>0</v>
      </c>
      <c r="BL224" s="18" t="s">
        <v>232</v>
      </c>
      <c r="BM224" s="185" t="s">
        <v>971</v>
      </c>
    </row>
    <row r="225" spans="1:65" s="12" customFormat="1" ht="25.9" customHeight="1">
      <c r="B225" s="158"/>
      <c r="C225" s="159"/>
      <c r="D225" s="160" t="s">
        <v>75</v>
      </c>
      <c r="E225" s="161" t="s">
        <v>677</v>
      </c>
      <c r="F225" s="161" t="s">
        <v>678</v>
      </c>
      <c r="G225" s="159"/>
      <c r="H225" s="159"/>
      <c r="I225" s="162"/>
      <c r="J225" s="163">
        <f>BK225</f>
        <v>0</v>
      </c>
      <c r="K225" s="159"/>
      <c r="L225" s="164"/>
      <c r="M225" s="165"/>
      <c r="N225" s="166"/>
      <c r="O225" s="166"/>
      <c r="P225" s="167">
        <f>P226+P238</f>
        <v>0</v>
      </c>
      <c r="Q225" s="166"/>
      <c r="R225" s="167">
        <f>R226+R238</f>
        <v>0.54537999999999998</v>
      </c>
      <c r="S225" s="166"/>
      <c r="T225" s="168">
        <f>T226+T238</f>
        <v>0.39500000000000002</v>
      </c>
      <c r="AR225" s="169" t="s">
        <v>86</v>
      </c>
      <c r="AT225" s="170" t="s">
        <v>75</v>
      </c>
      <c r="AU225" s="170" t="s">
        <v>76</v>
      </c>
      <c r="AY225" s="169" t="s">
        <v>225</v>
      </c>
      <c r="BK225" s="171">
        <f>BK226+BK238</f>
        <v>0</v>
      </c>
    </row>
    <row r="226" spans="1:65" s="12" customFormat="1" ht="22.9" customHeight="1">
      <c r="B226" s="158"/>
      <c r="C226" s="159"/>
      <c r="D226" s="160" t="s">
        <v>75</v>
      </c>
      <c r="E226" s="172" t="s">
        <v>679</v>
      </c>
      <c r="F226" s="172" t="s">
        <v>680</v>
      </c>
      <c r="G226" s="159"/>
      <c r="H226" s="159"/>
      <c r="I226" s="162"/>
      <c r="J226" s="173">
        <f>BK226</f>
        <v>0</v>
      </c>
      <c r="K226" s="159"/>
      <c r="L226" s="164"/>
      <c r="M226" s="165"/>
      <c r="N226" s="166"/>
      <c r="O226" s="166"/>
      <c r="P226" s="167">
        <f>SUM(P227:P237)</f>
        <v>0</v>
      </c>
      <c r="Q226" s="166"/>
      <c r="R226" s="167">
        <f>SUM(R227:R237)</f>
        <v>0.51449999999999996</v>
      </c>
      <c r="S226" s="166"/>
      <c r="T226" s="168">
        <f>SUM(T227:T237)</f>
        <v>0.39500000000000002</v>
      </c>
      <c r="AR226" s="169" t="s">
        <v>86</v>
      </c>
      <c r="AT226" s="170" t="s">
        <v>75</v>
      </c>
      <c r="AU226" s="170" t="s">
        <v>84</v>
      </c>
      <c r="AY226" s="169" t="s">
        <v>225</v>
      </c>
      <c r="BK226" s="171">
        <f>SUM(BK227:BK237)</f>
        <v>0</v>
      </c>
    </row>
    <row r="227" spans="1:65" s="2" customFormat="1" ht="24">
      <c r="A227" s="35"/>
      <c r="B227" s="36"/>
      <c r="C227" s="174" t="s">
        <v>978</v>
      </c>
      <c r="D227" s="174" t="s">
        <v>227</v>
      </c>
      <c r="E227" s="175" t="s">
        <v>681</v>
      </c>
      <c r="F227" s="176" t="s">
        <v>682</v>
      </c>
      <c r="G227" s="177" t="s">
        <v>683</v>
      </c>
      <c r="H227" s="178">
        <v>490</v>
      </c>
      <c r="I227" s="179"/>
      <c r="J227" s="180">
        <f>ROUND(I227*H227,2)</f>
        <v>0</v>
      </c>
      <c r="K227" s="176" t="s">
        <v>231</v>
      </c>
      <c r="L227" s="40"/>
      <c r="M227" s="181" t="s">
        <v>19</v>
      </c>
      <c r="N227" s="182" t="s">
        <v>47</v>
      </c>
      <c r="O227" s="65"/>
      <c r="P227" s="183">
        <f>O227*H227</f>
        <v>0</v>
      </c>
      <c r="Q227" s="183">
        <v>5.0000000000000002E-5</v>
      </c>
      <c r="R227" s="183">
        <f>Q227*H227</f>
        <v>2.4500000000000001E-2</v>
      </c>
      <c r="S227" s="183">
        <v>0</v>
      </c>
      <c r="T227" s="184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5" t="s">
        <v>128</v>
      </c>
      <c r="AT227" s="185" t="s">
        <v>227</v>
      </c>
      <c r="AU227" s="185" t="s">
        <v>86</v>
      </c>
      <c r="AY227" s="18" t="s">
        <v>225</v>
      </c>
      <c r="BE227" s="186">
        <f>IF(N227="základní",J227,0)</f>
        <v>0</v>
      </c>
      <c r="BF227" s="186">
        <f>IF(N227="snížená",J227,0)</f>
        <v>0</v>
      </c>
      <c r="BG227" s="186">
        <f>IF(N227="zákl. přenesená",J227,0)</f>
        <v>0</v>
      </c>
      <c r="BH227" s="186">
        <f>IF(N227="sníž. přenesená",J227,0)</f>
        <v>0</v>
      </c>
      <c r="BI227" s="186">
        <f>IF(N227="nulová",J227,0)</f>
        <v>0</v>
      </c>
      <c r="BJ227" s="18" t="s">
        <v>84</v>
      </c>
      <c r="BK227" s="186">
        <f>ROUND(I227*H227,2)</f>
        <v>0</v>
      </c>
      <c r="BL227" s="18" t="s">
        <v>128</v>
      </c>
      <c r="BM227" s="185" t="s">
        <v>684</v>
      </c>
    </row>
    <row r="228" spans="1:65" s="13" customFormat="1" ht="11.25">
      <c r="B228" s="187"/>
      <c r="C228" s="188"/>
      <c r="D228" s="189" t="s">
        <v>234</v>
      </c>
      <c r="E228" s="190" t="s">
        <v>19</v>
      </c>
      <c r="F228" s="191" t="s">
        <v>1137</v>
      </c>
      <c r="G228" s="188"/>
      <c r="H228" s="192">
        <v>490</v>
      </c>
      <c r="I228" s="193"/>
      <c r="J228" s="188"/>
      <c r="K228" s="188"/>
      <c r="L228" s="194"/>
      <c r="M228" s="195"/>
      <c r="N228" s="196"/>
      <c r="O228" s="196"/>
      <c r="P228" s="196"/>
      <c r="Q228" s="196"/>
      <c r="R228" s="196"/>
      <c r="S228" s="196"/>
      <c r="T228" s="197"/>
      <c r="AT228" s="198" t="s">
        <v>234</v>
      </c>
      <c r="AU228" s="198" t="s">
        <v>86</v>
      </c>
      <c r="AV228" s="13" t="s">
        <v>86</v>
      </c>
      <c r="AW228" s="13" t="s">
        <v>37</v>
      </c>
      <c r="AX228" s="13" t="s">
        <v>84</v>
      </c>
      <c r="AY228" s="198" t="s">
        <v>225</v>
      </c>
    </row>
    <row r="229" spans="1:65" s="2" customFormat="1" ht="16.5" customHeight="1">
      <c r="A229" s="35"/>
      <c r="B229" s="36"/>
      <c r="C229" s="210" t="s">
        <v>980</v>
      </c>
      <c r="D229" s="210" t="s">
        <v>410</v>
      </c>
      <c r="E229" s="211" t="s">
        <v>686</v>
      </c>
      <c r="F229" s="212" t="s">
        <v>687</v>
      </c>
      <c r="G229" s="213" t="s">
        <v>361</v>
      </c>
      <c r="H229" s="214">
        <v>0.49</v>
      </c>
      <c r="I229" s="215"/>
      <c r="J229" s="216">
        <f>ROUND(I229*H229,2)</f>
        <v>0</v>
      </c>
      <c r="K229" s="212" t="s">
        <v>19</v>
      </c>
      <c r="L229" s="217"/>
      <c r="M229" s="218" t="s">
        <v>19</v>
      </c>
      <c r="N229" s="219" t="s">
        <v>47</v>
      </c>
      <c r="O229" s="65"/>
      <c r="P229" s="183">
        <f>O229*H229</f>
        <v>0</v>
      </c>
      <c r="Q229" s="183">
        <v>1</v>
      </c>
      <c r="R229" s="183">
        <f>Q229*H229</f>
        <v>0.49</v>
      </c>
      <c r="S229" s="183">
        <v>0</v>
      </c>
      <c r="T229" s="184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5" t="s">
        <v>175</v>
      </c>
      <c r="AT229" s="185" t="s">
        <v>410</v>
      </c>
      <c r="AU229" s="185" t="s">
        <v>86</v>
      </c>
      <c r="AY229" s="18" t="s">
        <v>225</v>
      </c>
      <c r="BE229" s="186">
        <f>IF(N229="základní",J229,0)</f>
        <v>0</v>
      </c>
      <c r="BF229" s="186">
        <f>IF(N229="snížená",J229,0)</f>
        <v>0</v>
      </c>
      <c r="BG229" s="186">
        <f>IF(N229="zákl. přenesená",J229,0)</f>
        <v>0</v>
      </c>
      <c r="BH229" s="186">
        <f>IF(N229="sníž. přenesená",J229,0)</f>
        <v>0</v>
      </c>
      <c r="BI229" s="186">
        <f>IF(N229="nulová",J229,0)</f>
        <v>0</v>
      </c>
      <c r="BJ229" s="18" t="s">
        <v>84</v>
      </c>
      <c r="BK229" s="186">
        <f>ROUND(I229*H229,2)</f>
        <v>0</v>
      </c>
      <c r="BL229" s="18" t="s">
        <v>128</v>
      </c>
      <c r="BM229" s="185" t="s">
        <v>688</v>
      </c>
    </row>
    <row r="230" spans="1:65" s="2" customFormat="1" ht="19.5">
      <c r="A230" s="35"/>
      <c r="B230" s="36"/>
      <c r="C230" s="37"/>
      <c r="D230" s="189" t="s">
        <v>414</v>
      </c>
      <c r="E230" s="37"/>
      <c r="F230" s="220" t="s">
        <v>689</v>
      </c>
      <c r="G230" s="37"/>
      <c r="H230" s="37"/>
      <c r="I230" s="221"/>
      <c r="J230" s="37"/>
      <c r="K230" s="37"/>
      <c r="L230" s="40"/>
      <c r="M230" s="222"/>
      <c r="N230" s="223"/>
      <c r="O230" s="65"/>
      <c r="P230" s="65"/>
      <c r="Q230" s="65"/>
      <c r="R230" s="65"/>
      <c r="S230" s="65"/>
      <c r="T230" s="66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T230" s="18" t="s">
        <v>414</v>
      </c>
      <c r="AU230" s="18" t="s">
        <v>86</v>
      </c>
    </row>
    <row r="231" spans="1:65" s="13" customFormat="1" ht="11.25">
      <c r="B231" s="187"/>
      <c r="C231" s="188"/>
      <c r="D231" s="189" t="s">
        <v>234</v>
      </c>
      <c r="E231" s="188"/>
      <c r="F231" s="191" t="s">
        <v>1138</v>
      </c>
      <c r="G231" s="188"/>
      <c r="H231" s="192">
        <v>0.49</v>
      </c>
      <c r="I231" s="193"/>
      <c r="J231" s="188"/>
      <c r="K231" s="188"/>
      <c r="L231" s="194"/>
      <c r="M231" s="195"/>
      <c r="N231" s="196"/>
      <c r="O231" s="196"/>
      <c r="P231" s="196"/>
      <c r="Q231" s="196"/>
      <c r="R231" s="196"/>
      <c r="S231" s="196"/>
      <c r="T231" s="197"/>
      <c r="AT231" s="198" t="s">
        <v>234</v>
      </c>
      <c r="AU231" s="198" t="s">
        <v>86</v>
      </c>
      <c r="AV231" s="13" t="s">
        <v>86</v>
      </c>
      <c r="AW231" s="13" t="s">
        <v>4</v>
      </c>
      <c r="AX231" s="13" t="s">
        <v>84</v>
      </c>
      <c r="AY231" s="198" t="s">
        <v>225</v>
      </c>
    </row>
    <row r="232" spans="1:65" s="2" customFormat="1" ht="24">
      <c r="A232" s="35"/>
      <c r="B232" s="36"/>
      <c r="C232" s="174" t="s">
        <v>981</v>
      </c>
      <c r="D232" s="174" t="s">
        <v>227</v>
      </c>
      <c r="E232" s="175" t="s">
        <v>691</v>
      </c>
      <c r="F232" s="176" t="s">
        <v>692</v>
      </c>
      <c r="G232" s="177" t="s">
        <v>683</v>
      </c>
      <c r="H232" s="178">
        <v>395</v>
      </c>
      <c r="I232" s="179"/>
      <c r="J232" s="180">
        <f>ROUND(I232*H232,2)</f>
        <v>0</v>
      </c>
      <c r="K232" s="176" t="s">
        <v>231</v>
      </c>
      <c r="L232" s="40"/>
      <c r="M232" s="181" t="s">
        <v>19</v>
      </c>
      <c r="N232" s="182" t="s">
        <v>47</v>
      </c>
      <c r="O232" s="65"/>
      <c r="P232" s="183">
        <f>O232*H232</f>
        <v>0</v>
      </c>
      <c r="Q232" s="183">
        <v>0</v>
      </c>
      <c r="R232" s="183">
        <f>Q232*H232</f>
        <v>0</v>
      </c>
      <c r="S232" s="183">
        <v>1E-3</v>
      </c>
      <c r="T232" s="184">
        <f>S232*H232</f>
        <v>0.39500000000000002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5" t="s">
        <v>128</v>
      </c>
      <c r="AT232" s="185" t="s">
        <v>227</v>
      </c>
      <c r="AU232" s="185" t="s">
        <v>86</v>
      </c>
      <c r="AY232" s="18" t="s">
        <v>225</v>
      </c>
      <c r="BE232" s="186">
        <f>IF(N232="základní",J232,0)</f>
        <v>0</v>
      </c>
      <c r="BF232" s="186">
        <f>IF(N232="snížená",J232,0)</f>
        <v>0</v>
      </c>
      <c r="BG232" s="186">
        <f>IF(N232="zákl. přenesená",J232,0)</f>
        <v>0</v>
      </c>
      <c r="BH232" s="186">
        <f>IF(N232="sníž. přenesená",J232,0)</f>
        <v>0</v>
      </c>
      <c r="BI232" s="186">
        <f>IF(N232="nulová",J232,0)</f>
        <v>0</v>
      </c>
      <c r="BJ232" s="18" t="s">
        <v>84</v>
      </c>
      <c r="BK232" s="186">
        <f>ROUND(I232*H232,2)</f>
        <v>0</v>
      </c>
      <c r="BL232" s="18" t="s">
        <v>128</v>
      </c>
      <c r="BM232" s="185" t="s">
        <v>693</v>
      </c>
    </row>
    <row r="233" spans="1:65" s="13" customFormat="1" ht="11.25">
      <c r="B233" s="187"/>
      <c r="C233" s="188"/>
      <c r="D233" s="189" t="s">
        <v>234</v>
      </c>
      <c r="E233" s="190" t="s">
        <v>19</v>
      </c>
      <c r="F233" s="191" t="s">
        <v>1139</v>
      </c>
      <c r="G233" s="188"/>
      <c r="H233" s="192">
        <v>395</v>
      </c>
      <c r="I233" s="193"/>
      <c r="J233" s="188"/>
      <c r="K233" s="188"/>
      <c r="L233" s="194"/>
      <c r="M233" s="195"/>
      <c r="N233" s="196"/>
      <c r="O233" s="196"/>
      <c r="P233" s="196"/>
      <c r="Q233" s="196"/>
      <c r="R233" s="196"/>
      <c r="S233" s="196"/>
      <c r="T233" s="197"/>
      <c r="AT233" s="198" t="s">
        <v>234</v>
      </c>
      <c r="AU233" s="198" t="s">
        <v>86</v>
      </c>
      <c r="AV233" s="13" t="s">
        <v>86</v>
      </c>
      <c r="AW233" s="13" t="s">
        <v>37</v>
      </c>
      <c r="AX233" s="13" t="s">
        <v>84</v>
      </c>
      <c r="AY233" s="198" t="s">
        <v>225</v>
      </c>
    </row>
    <row r="234" spans="1:65" s="2" customFormat="1" ht="16.5" customHeight="1">
      <c r="A234" s="35"/>
      <c r="B234" s="36"/>
      <c r="C234" s="174" t="s">
        <v>986</v>
      </c>
      <c r="D234" s="174" t="s">
        <v>227</v>
      </c>
      <c r="E234" s="175" t="s">
        <v>695</v>
      </c>
      <c r="F234" s="176" t="s">
        <v>696</v>
      </c>
      <c r="G234" s="177" t="s">
        <v>683</v>
      </c>
      <c r="H234" s="178">
        <v>4145</v>
      </c>
      <c r="I234" s="179"/>
      <c r="J234" s="180">
        <f>ROUND(I234*H234,2)</f>
        <v>0</v>
      </c>
      <c r="K234" s="176" t="s">
        <v>19</v>
      </c>
      <c r="L234" s="40"/>
      <c r="M234" s="181" t="s">
        <v>19</v>
      </c>
      <c r="N234" s="182" t="s">
        <v>47</v>
      </c>
      <c r="O234" s="65"/>
      <c r="P234" s="183">
        <f>O234*H234</f>
        <v>0</v>
      </c>
      <c r="Q234" s="183">
        <v>0</v>
      </c>
      <c r="R234" s="183">
        <f>Q234*H234</f>
        <v>0</v>
      </c>
      <c r="S234" s="183">
        <v>0</v>
      </c>
      <c r="T234" s="184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5" t="s">
        <v>128</v>
      </c>
      <c r="AT234" s="185" t="s">
        <v>227</v>
      </c>
      <c r="AU234" s="185" t="s">
        <v>86</v>
      </c>
      <c r="AY234" s="18" t="s">
        <v>225</v>
      </c>
      <c r="BE234" s="186">
        <f>IF(N234="základní",J234,0)</f>
        <v>0</v>
      </c>
      <c r="BF234" s="186">
        <f>IF(N234="snížená",J234,0)</f>
        <v>0</v>
      </c>
      <c r="BG234" s="186">
        <f>IF(N234="zákl. přenesená",J234,0)</f>
        <v>0</v>
      </c>
      <c r="BH234" s="186">
        <f>IF(N234="sníž. přenesená",J234,0)</f>
        <v>0</v>
      </c>
      <c r="BI234" s="186">
        <f>IF(N234="nulová",J234,0)</f>
        <v>0</v>
      </c>
      <c r="BJ234" s="18" t="s">
        <v>84</v>
      </c>
      <c r="BK234" s="186">
        <f>ROUND(I234*H234,2)</f>
        <v>0</v>
      </c>
      <c r="BL234" s="18" t="s">
        <v>128</v>
      </c>
      <c r="BM234" s="185" t="s">
        <v>697</v>
      </c>
    </row>
    <row r="235" spans="1:65" s="2" customFormat="1" ht="19.5">
      <c r="A235" s="35"/>
      <c r="B235" s="36"/>
      <c r="C235" s="37"/>
      <c r="D235" s="189" t="s">
        <v>414</v>
      </c>
      <c r="E235" s="37"/>
      <c r="F235" s="220" t="s">
        <v>698</v>
      </c>
      <c r="G235" s="37"/>
      <c r="H235" s="37"/>
      <c r="I235" s="221"/>
      <c r="J235" s="37"/>
      <c r="K235" s="37"/>
      <c r="L235" s="40"/>
      <c r="M235" s="222"/>
      <c r="N235" s="223"/>
      <c r="O235" s="65"/>
      <c r="P235" s="65"/>
      <c r="Q235" s="65"/>
      <c r="R235" s="65"/>
      <c r="S235" s="65"/>
      <c r="T235" s="66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T235" s="18" t="s">
        <v>414</v>
      </c>
      <c r="AU235" s="18" t="s">
        <v>86</v>
      </c>
    </row>
    <row r="236" spans="1:65" s="13" customFormat="1" ht="11.25">
      <c r="B236" s="187"/>
      <c r="C236" s="188"/>
      <c r="D236" s="189" t="s">
        <v>234</v>
      </c>
      <c r="E236" s="188"/>
      <c r="F236" s="191" t="s">
        <v>1140</v>
      </c>
      <c r="G236" s="188"/>
      <c r="H236" s="192">
        <v>4145</v>
      </c>
      <c r="I236" s="193"/>
      <c r="J236" s="188"/>
      <c r="K236" s="188"/>
      <c r="L236" s="194"/>
      <c r="M236" s="195"/>
      <c r="N236" s="196"/>
      <c r="O236" s="196"/>
      <c r="P236" s="196"/>
      <c r="Q236" s="196"/>
      <c r="R236" s="196"/>
      <c r="S236" s="196"/>
      <c r="T236" s="197"/>
      <c r="AT236" s="198" t="s">
        <v>234</v>
      </c>
      <c r="AU236" s="198" t="s">
        <v>86</v>
      </c>
      <c r="AV236" s="13" t="s">
        <v>86</v>
      </c>
      <c r="AW236" s="13" t="s">
        <v>4</v>
      </c>
      <c r="AX236" s="13" t="s">
        <v>84</v>
      </c>
      <c r="AY236" s="198" t="s">
        <v>225</v>
      </c>
    </row>
    <row r="237" spans="1:65" s="2" customFormat="1" ht="44.25" customHeight="1">
      <c r="A237" s="35"/>
      <c r="B237" s="36"/>
      <c r="C237" s="174" t="s">
        <v>992</v>
      </c>
      <c r="D237" s="174" t="s">
        <v>227</v>
      </c>
      <c r="E237" s="175" t="s">
        <v>700</v>
      </c>
      <c r="F237" s="176" t="s">
        <v>701</v>
      </c>
      <c r="G237" s="177" t="s">
        <v>361</v>
      </c>
      <c r="H237" s="178">
        <v>0.51500000000000001</v>
      </c>
      <c r="I237" s="179"/>
      <c r="J237" s="180">
        <f>ROUND(I237*H237,2)</f>
        <v>0</v>
      </c>
      <c r="K237" s="176" t="s">
        <v>231</v>
      </c>
      <c r="L237" s="40"/>
      <c r="M237" s="181" t="s">
        <v>19</v>
      </c>
      <c r="N237" s="182" t="s">
        <v>47</v>
      </c>
      <c r="O237" s="65"/>
      <c r="P237" s="183">
        <f>O237*H237</f>
        <v>0</v>
      </c>
      <c r="Q237" s="183">
        <v>0</v>
      </c>
      <c r="R237" s="183">
        <f>Q237*H237</f>
        <v>0</v>
      </c>
      <c r="S237" s="183">
        <v>0</v>
      </c>
      <c r="T237" s="184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5" t="s">
        <v>128</v>
      </c>
      <c r="AT237" s="185" t="s">
        <v>227</v>
      </c>
      <c r="AU237" s="185" t="s">
        <v>86</v>
      </c>
      <c r="AY237" s="18" t="s">
        <v>225</v>
      </c>
      <c r="BE237" s="186">
        <f>IF(N237="základní",J237,0)</f>
        <v>0</v>
      </c>
      <c r="BF237" s="186">
        <f>IF(N237="snížená",J237,0)</f>
        <v>0</v>
      </c>
      <c r="BG237" s="186">
        <f>IF(N237="zákl. přenesená",J237,0)</f>
        <v>0</v>
      </c>
      <c r="BH237" s="186">
        <f>IF(N237="sníž. přenesená",J237,0)</f>
        <v>0</v>
      </c>
      <c r="BI237" s="186">
        <f>IF(N237="nulová",J237,0)</f>
        <v>0</v>
      </c>
      <c r="BJ237" s="18" t="s">
        <v>84</v>
      </c>
      <c r="BK237" s="186">
        <f>ROUND(I237*H237,2)</f>
        <v>0</v>
      </c>
      <c r="BL237" s="18" t="s">
        <v>128</v>
      </c>
      <c r="BM237" s="185" t="s">
        <v>702</v>
      </c>
    </row>
    <row r="238" spans="1:65" s="12" customFormat="1" ht="22.9" customHeight="1">
      <c r="B238" s="158"/>
      <c r="C238" s="159"/>
      <c r="D238" s="160" t="s">
        <v>75</v>
      </c>
      <c r="E238" s="172" t="s">
        <v>703</v>
      </c>
      <c r="F238" s="172" t="s">
        <v>704</v>
      </c>
      <c r="G238" s="159"/>
      <c r="H238" s="159"/>
      <c r="I238" s="162"/>
      <c r="J238" s="173">
        <f>BK238</f>
        <v>0</v>
      </c>
      <c r="K238" s="159"/>
      <c r="L238" s="164"/>
      <c r="M238" s="165"/>
      <c r="N238" s="166"/>
      <c r="O238" s="166"/>
      <c r="P238" s="167">
        <f>SUM(P239:P241)</f>
        <v>0</v>
      </c>
      <c r="Q238" s="166"/>
      <c r="R238" s="167">
        <f>SUM(R239:R241)</f>
        <v>3.0880000000000001E-2</v>
      </c>
      <c r="S238" s="166"/>
      <c r="T238" s="168">
        <f>SUM(T239:T241)</f>
        <v>0</v>
      </c>
      <c r="AR238" s="169" t="s">
        <v>86</v>
      </c>
      <c r="AT238" s="170" t="s">
        <v>75</v>
      </c>
      <c r="AU238" s="170" t="s">
        <v>84</v>
      </c>
      <c r="AY238" s="169" t="s">
        <v>225</v>
      </c>
      <c r="BK238" s="171">
        <f>SUM(BK239:BK241)</f>
        <v>0</v>
      </c>
    </row>
    <row r="239" spans="1:65" s="2" customFormat="1" ht="33" customHeight="1">
      <c r="A239" s="35"/>
      <c r="B239" s="36"/>
      <c r="C239" s="174" t="s">
        <v>989</v>
      </c>
      <c r="D239" s="174" t="s">
        <v>227</v>
      </c>
      <c r="E239" s="175" t="s">
        <v>705</v>
      </c>
      <c r="F239" s="176" t="s">
        <v>706</v>
      </c>
      <c r="G239" s="177" t="s">
        <v>230</v>
      </c>
      <c r="H239" s="178">
        <v>96.5</v>
      </c>
      <c r="I239" s="179"/>
      <c r="J239" s="180">
        <f>ROUND(I239*H239,2)</f>
        <v>0</v>
      </c>
      <c r="K239" s="176" t="s">
        <v>231</v>
      </c>
      <c r="L239" s="40"/>
      <c r="M239" s="181" t="s">
        <v>19</v>
      </c>
      <c r="N239" s="182" t="s">
        <v>47</v>
      </c>
      <c r="O239" s="65"/>
      <c r="P239" s="183">
        <f>O239*H239</f>
        <v>0</v>
      </c>
      <c r="Q239" s="183">
        <v>3.2000000000000003E-4</v>
      </c>
      <c r="R239" s="183">
        <f>Q239*H239</f>
        <v>3.0880000000000001E-2</v>
      </c>
      <c r="S239" s="183">
        <v>0</v>
      </c>
      <c r="T239" s="184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5" t="s">
        <v>128</v>
      </c>
      <c r="AT239" s="185" t="s">
        <v>227</v>
      </c>
      <c r="AU239" s="185" t="s">
        <v>86</v>
      </c>
      <c r="AY239" s="18" t="s">
        <v>225</v>
      </c>
      <c r="BE239" s="186">
        <f>IF(N239="základní",J239,0)</f>
        <v>0</v>
      </c>
      <c r="BF239" s="186">
        <f>IF(N239="snížená",J239,0)</f>
        <v>0</v>
      </c>
      <c r="BG239" s="186">
        <f>IF(N239="zákl. přenesená",J239,0)</f>
        <v>0</v>
      </c>
      <c r="BH239" s="186">
        <f>IF(N239="sníž. přenesená",J239,0)</f>
        <v>0</v>
      </c>
      <c r="BI239" s="186">
        <f>IF(N239="nulová",J239,0)</f>
        <v>0</v>
      </c>
      <c r="BJ239" s="18" t="s">
        <v>84</v>
      </c>
      <c r="BK239" s="186">
        <f>ROUND(I239*H239,2)</f>
        <v>0</v>
      </c>
      <c r="BL239" s="18" t="s">
        <v>128</v>
      </c>
      <c r="BM239" s="185" t="s">
        <v>707</v>
      </c>
    </row>
    <row r="240" spans="1:65" s="2" customFormat="1" ht="58.5">
      <c r="A240" s="35"/>
      <c r="B240" s="36"/>
      <c r="C240" s="37"/>
      <c r="D240" s="189" t="s">
        <v>414</v>
      </c>
      <c r="E240" s="37"/>
      <c r="F240" s="220" t="s">
        <v>708</v>
      </c>
      <c r="G240" s="37"/>
      <c r="H240" s="37"/>
      <c r="I240" s="221"/>
      <c r="J240" s="37"/>
      <c r="K240" s="37"/>
      <c r="L240" s="40"/>
      <c r="M240" s="222"/>
      <c r="N240" s="223"/>
      <c r="O240" s="65"/>
      <c r="P240" s="65"/>
      <c r="Q240" s="65"/>
      <c r="R240" s="65"/>
      <c r="S240" s="65"/>
      <c r="T240" s="66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T240" s="18" t="s">
        <v>414</v>
      </c>
      <c r="AU240" s="18" t="s">
        <v>86</v>
      </c>
    </row>
    <row r="241" spans="1:65" s="13" customFormat="1" ht="11.25">
      <c r="B241" s="187"/>
      <c r="C241" s="188"/>
      <c r="D241" s="189" t="s">
        <v>234</v>
      </c>
      <c r="E241" s="190" t="s">
        <v>19</v>
      </c>
      <c r="F241" s="191" t="s">
        <v>1141</v>
      </c>
      <c r="G241" s="188"/>
      <c r="H241" s="192">
        <v>96.5</v>
      </c>
      <c r="I241" s="193"/>
      <c r="J241" s="188"/>
      <c r="K241" s="188"/>
      <c r="L241" s="194"/>
      <c r="M241" s="195"/>
      <c r="N241" s="196"/>
      <c r="O241" s="196"/>
      <c r="P241" s="196"/>
      <c r="Q241" s="196"/>
      <c r="R241" s="196"/>
      <c r="S241" s="196"/>
      <c r="T241" s="197"/>
      <c r="AT241" s="198" t="s">
        <v>234</v>
      </c>
      <c r="AU241" s="198" t="s">
        <v>86</v>
      </c>
      <c r="AV241" s="13" t="s">
        <v>86</v>
      </c>
      <c r="AW241" s="13" t="s">
        <v>37</v>
      </c>
      <c r="AX241" s="13" t="s">
        <v>84</v>
      </c>
      <c r="AY241" s="198" t="s">
        <v>225</v>
      </c>
    </row>
    <row r="242" spans="1:65" s="12" customFormat="1" ht="25.9" customHeight="1">
      <c r="B242" s="158"/>
      <c r="C242" s="159"/>
      <c r="D242" s="160" t="s">
        <v>75</v>
      </c>
      <c r="E242" s="161" t="s">
        <v>410</v>
      </c>
      <c r="F242" s="161" t="s">
        <v>983</v>
      </c>
      <c r="G242" s="159"/>
      <c r="H242" s="159"/>
      <c r="I242" s="162"/>
      <c r="J242" s="163">
        <f>BK242</f>
        <v>0</v>
      </c>
      <c r="K242" s="159"/>
      <c r="L242" s="164"/>
      <c r="M242" s="165"/>
      <c r="N242" s="166"/>
      <c r="O242" s="166"/>
      <c r="P242" s="167">
        <f>P243</f>
        <v>0</v>
      </c>
      <c r="Q242" s="166"/>
      <c r="R242" s="167">
        <f>R243</f>
        <v>4.9679999999999995E-2</v>
      </c>
      <c r="S242" s="166"/>
      <c r="T242" s="168">
        <f>T243</f>
        <v>0</v>
      </c>
      <c r="AR242" s="169" t="s">
        <v>273</v>
      </c>
      <c r="AT242" s="170" t="s">
        <v>75</v>
      </c>
      <c r="AU242" s="170" t="s">
        <v>76</v>
      </c>
      <c r="AY242" s="169" t="s">
        <v>225</v>
      </c>
      <c r="BK242" s="171">
        <f>BK243</f>
        <v>0</v>
      </c>
    </row>
    <row r="243" spans="1:65" s="12" customFormat="1" ht="22.9" customHeight="1">
      <c r="B243" s="158"/>
      <c r="C243" s="159"/>
      <c r="D243" s="160" t="s">
        <v>75</v>
      </c>
      <c r="E243" s="172" t="s">
        <v>984</v>
      </c>
      <c r="F243" s="172" t="s">
        <v>985</v>
      </c>
      <c r="G243" s="159"/>
      <c r="H243" s="159"/>
      <c r="I243" s="162"/>
      <c r="J243" s="173">
        <f>BK243</f>
        <v>0</v>
      </c>
      <c r="K243" s="159"/>
      <c r="L243" s="164"/>
      <c r="M243" s="165"/>
      <c r="N243" s="166"/>
      <c r="O243" s="166"/>
      <c r="P243" s="167">
        <f>SUM(P244:P247)</f>
        <v>0</v>
      </c>
      <c r="Q243" s="166"/>
      <c r="R243" s="167">
        <f>SUM(R244:R247)</f>
        <v>4.9679999999999995E-2</v>
      </c>
      <c r="S243" s="166"/>
      <c r="T243" s="168">
        <f>SUM(T244:T247)</f>
        <v>0</v>
      </c>
      <c r="AR243" s="169" t="s">
        <v>273</v>
      </c>
      <c r="AT243" s="170" t="s">
        <v>75</v>
      </c>
      <c r="AU243" s="170" t="s">
        <v>84</v>
      </c>
      <c r="AY243" s="169" t="s">
        <v>225</v>
      </c>
      <c r="BK243" s="171">
        <f>SUM(BK244:BK247)</f>
        <v>0</v>
      </c>
    </row>
    <row r="244" spans="1:65" s="2" customFormat="1" ht="24">
      <c r="A244" s="35"/>
      <c r="B244" s="36"/>
      <c r="C244" s="174" t="s">
        <v>1000</v>
      </c>
      <c r="D244" s="174" t="s">
        <v>227</v>
      </c>
      <c r="E244" s="175" t="s">
        <v>987</v>
      </c>
      <c r="F244" s="176" t="s">
        <v>988</v>
      </c>
      <c r="G244" s="177" t="s">
        <v>559</v>
      </c>
      <c r="H244" s="178">
        <v>72</v>
      </c>
      <c r="I244" s="179"/>
      <c r="J244" s="180">
        <f>ROUND(I244*H244,2)</f>
        <v>0</v>
      </c>
      <c r="K244" s="176" t="s">
        <v>231</v>
      </c>
      <c r="L244" s="40"/>
      <c r="M244" s="181" t="s">
        <v>19</v>
      </c>
      <c r="N244" s="182" t="s">
        <v>47</v>
      </c>
      <c r="O244" s="65"/>
      <c r="P244" s="183">
        <f>O244*H244</f>
        <v>0</v>
      </c>
      <c r="Q244" s="183">
        <v>0</v>
      </c>
      <c r="R244" s="183">
        <f>Q244*H244</f>
        <v>0</v>
      </c>
      <c r="S244" s="183">
        <v>0</v>
      </c>
      <c r="T244" s="184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5" t="s">
        <v>989</v>
      </c>
      <c r="AT244" s="185" t="s">
        <v>227</v>
      </c>
      <c r="AU244" s="185" t="s">
        <v>86</v>
      </c>
      <c r="AY244" s="18" t="s">
        <v>225</v>
      </c>
      <c r="BE244" s="186">
        <f>IF(N244="základní",J244,0)</f>
        <v>0</v>
      </c>
      <c r="BF244" s="186">
        <f>IF(N244="snížená",J244,0)</f>
        <v>0</v>
      </c>
      <c r="BG244" s="186">
        <f>IF(N244="zákl. přenesená",J244,0)</f>
        <v>0</v>
      </c>
      <c r="BH244" s="186">
        <f>IF(N244="sníž. přenesená",J244,0)</f>
        <v>0</v>
      </c>
      <c r="BI244" s="186">
        <f>IF(N244="nulová",J244,0)</f>
        <v>0</v>
      </c>
      <c r="BJ244" s="18" t="s">
        <v>84</v>
      </c>
      <c r="BK244" s="186">
        <f>ROUND(I244*H244,2)</f>
        <v>0</v>
      </c>
      <c r="BL244" s="18" t="s">
        <v>989</v>
      </c>
      <c r="BM244" s="185" t="s">
        <v>990</v>
      </c>
    </row>
    <row r="245" spans="1:65" s="13" customFormat="1" ht="11.25">
      <c r="B245" s="187"/>
      <c r="C245" s="188"/>
      <c r="D245" s="189" t="s">
        <v>234</v>
      </c>
      <c r="E245" s="190" t="s">
        <v>19</v>
      </c>
      <c r="F245" s="191" t="s">
        <v>1142</v>
      </c>
      <c r="G245" s="188"/>
      <c r="H245" s="192">
        <v>72</v>
      </c>
      <c r="I245" s="193"/>
      <c r="J245" s="188"/>
      <c r="K245" s="188"/>
      <c r="L245" s="194"/>
      <c r="M245" s="195"/>
      <c r="N245" s="196"/>
      <c r="O245" s="196"/>
      <c r="P245" s="196"/>
      <c r="Q245" s="196"/>
      <c r="R245" s="196"/>
      <c r="S245" s="196"/>
      <c r="T245" s="197"/>
      <c r="AT245" s="198" t="s">
        <v>234</v>
      </c>
      <c r="AU245" s="198" t="s">
        <v>86</v>
      </c>
      <c r="AV245" s="13" t="s">
        <v>86</v>
      </c>
      <c r="AW245" s="13" t="s">
        <v>37</v>
      </c>
      <c r="AX245" s="13" t="s">
        <v>84</v>
      </c>
      <c r="AY245" s="198" t="s">
        <v>225</v>
      </c>
    </row>
    <row r="246" spans="1:65" s="2" customFormat="1" ht="16.5" customHeight="1">
      <c r="A246" s="35"/>
      <c r="B246" s="36"/>
      <c r="C246" s="210" t="s">
        <v>1143</v>
      </c>
      <c r="D246" s="210" t="s">
        <v>410</v>
      </c>
      <c r="E246" s="211" t="s">
        <v>993</v>
      </c>
      <c r="F246" s="212" t="s">
        <v>994</v>
      </c>
      <c r="G246" s="213" t="s">
        <v>559</v>
      </c>
      <c r="H246" s="214">
        <v>72</v>
      </c>
      <c r="I246" s="215"/>
      <c r="J246" s="216">
        <f>ROUND(I246*H246,2)</f>
        <v>0</v>
      </c>
      <c r="K246" s="212" t="s">
        <v>19</v>
      </c>
      <c r="L246" s="217"/>
      <c r="M246" s="218" t="s">
        <v>19</v>
      </c>
      <c r="N246" s="219" t="s">
        <v>47</v>
      </c>
      <c r="O246" s="65"/>
      <c r="P246" s="183">
        <f>O246*H246</f>
        <v>0</v>
      </c>
      <c r="Q246" s="183">
        <v>6.8999999999999997E-4</v>
      </c>
      <c r="R246" s="183">
        <f>Q246*H246</f>
        <v>4.9679999999999995E-2</v>
      </c>
      <c r="S246" s="183">
        <v>0</v>
      </c>
      <c r="T246" s="184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5" t="s">
        <v>995</v>
      </c>
      <c r="AT246" s="185" t="s">
        <v>410</v>
      </c>
      <c r="AU246" s="185" t="s">
        <v>86</v>
      </c>
      <c r="AY246" s="18" t="s">
        <v>225</v>
      </c>
      <c r="BE246" s="186">
        <f>IF(N246="základní",J246,0)</f>
        <v>0</v>
      </c>
      <c r="BF246" s="186">
        <f>IF(N246="snížená",J246,0)</f>
        <v>0</v>
      </c>
      <c r="BG246" s="186">
        <f>IF(N246="zákl. přenesená",J246,0)</f>
        <v>0</v>
      </c>
      <c r="BH246" s="186">
        <f>IF(N246="sníž. přenesená",J246,0)</f>
        <v>0</v>
      </c>
      <c r="BI246" s="186">
        <f>IF(N246="nulová",J246,0)</f>
        <v>0</v>
      </c>
      <c r="BJ246" s="18" t="s">
        <v>84</v>
      </c>
      <c r="BK246" s="186">
        <f>ROUND(I246*H246,2)</f>
        <v>0</v>
      </c>
      <c r="BL246" s="18" t="s">
        <v>995</v>
      </c>
      <c r="BM246" s="185" t="s">
        <v>996</v>
      </c>
    </row>
    <row r="247" spans="1:65" s="2" customFormat="1" ht="24">
      <c r="A247" s="35"/>
      <c r="B247" s="36"/>
      <c r="C247" s="174" t="s">
        <v>1144</v>
      </c>
      <c r="D247" s="174" t="s">
        <v>227</v>
      </c>
      <c r="E247" s="175" t="s">
        <v>997</v>
      </c>
      <c r="F247" s="176" t="s">
        <v>998</v>
      </c>
      <c r="G247" s="177" t="s">
        <v>559</v>
      </c>
      <c r="H247" s="178">
        <v>72</v>
      </c>
      <c r="I247" s="179"/>
      <c r="J247" s="180">
        <f>ROUND(I247*H247,2)</f>
        <v>0</v>
      </c>
      <c r="K247" s="176" t="s">
        <v>231</v>
      </c>
      <c r="L247" s="40"/>
      <c r="M247" s="234" t="s">
        <v>19</v>
      </c>
      <c r="N247" s="235" t="s">
        <v>47</v>
      </c>
      <c r="O247" s="236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5" t="s">
        <v>989</v>
      </c>
      <c r="AT247" s="185" t="s">
        <v>227</v>
      </c>
      <c r="AU247" s="185" t="s">
        <v>86</v>
      </c>
      <c r="AY247" s="18" t="s">
        <v>225</v>
      </c>
      <c r="BE247" s="186">
        <f>IF(N247="základní",J247,0)</f>
        <v>0</v>
      </c>
      <c r="BF247" s="186">
        <f>IF(N247="snížená",J247,0)</f>
        <v>0</v>
      </c>
      <c r="BG247" s="186">
        <f>IF(N247="zákl. přenesená",J247,0)</f>
        <v>0</v>
      </c>
      <c r="BH247" s="186">
        <f>IF(N247="sníž. přenesená",J247,0)</f>
        <v>0</v>
      </c>
      <c r="BI247" s="186">
        <f>IF(N247="nulová",J247,0)</f>
        <v>0</v>
      </c>
      <c r="BJ247" s="18" t="s">
        <v>84</v>
      </c>
      <c r="BK247" s="186">
        <f>ROUND(I247*H247,2)</f>
        <v>0</v>
      </c>
      <c r="BL247" s="18" t="s">
        <v>989</v>
      </c>
      <c r="BM247" s="185" t="s">
        <v>999</v>
      </c>
    </row>
    <row r="248" spans="1:65" s="2" customFormat="1" ht="6.95" customHeight="1">
      <c r="A248" s="35"/>
      <c r="B248" s="48"/>
      <c r="C248" s="49"/>
      <c r="D248" s="49"/>
      <c r="E248" s="49"/>
      <c r="F248" s="49"/>
      <c r="G248" s="49"/>
      <c r="H248" s="49"/>
      <c r="I248" s="49"/>
      <c r="J248" s="49"/>
      <c r="K248" s="49"/>
      <c r="L248" s="40"/>
      <c r="M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</row>
  </sheetData>
  <sheetProtection algorithmName="SHA-512" hashValue="GETRIX8PGCGDDb4K8hJt+PMPVuwEAbYg2rXNdCuBlSzDg3vX2iGtUqve9MOWFvAJca2gwe3n1mvvhpeb7/0vsA==" saltValue="GFPayPtZC19DC+iBy4RF+qBTwPRc5D2MyFYSuQjYoE4EOuX9uivvVe14KZOYIPdnD/3lLyVH0c+NlNREfOFc1A==" spinCount="100000" sheet="1" objects="1" scenarios="1" formatColumns="0" formatRows="0" autoFilter="0"/>
  <autoFilter ref="C90:K247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133</v>
      </c>
      <c r="AZ2" s="239" t="s">
        <v>654</v>
      </c>
      <c r="BA2" s="239" t="s">
        <v>655</v>
      </c>
      <c r="BB2" s="239" t="s">
        <v>230</v>
      </c>
      <c r="BC2" s="239" t="s">
        <v>1145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1146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17 - P1+P2+P3-4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17 - P1+P2+P3-4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9.1878450000000011</v>
      </c>
      <c r="S86" s="73"/>
      <c r="T86" s="156">
        <f>T87+T102</f>
        <v>0.54500000000000004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8.4664210000000004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8.4664210000000004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39.058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0.95692100000000002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1147</v>
      </c>
      <c r="G91" s="188"/>
      <c r="H91" s="192">
        <v>39.058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1148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39.058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39.058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0.54500000000000004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5.45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1149</v>
      </c>
      <c r="G99" s="188"/>
      <c r="H99" s="192">
        <v>5.45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8.4659999999999993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0.72142400000000007</v>
      </c>
      <c r="S102" s="166"/>
      <c r="T102" s="168">
        <f>T103+T115</f>
        <v>0.54500000000000004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0.71400000000000008</v>
      </c>
      <c r="S103" s="166"/>
      <c r="T103" s="168">
        <f>SUM(T104:T114)</f>
        <v>0.54500000000000004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680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3.4000000000000002E-2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1150</v>
      </c>
      <c r="G105" s="188"/>
      <c r="H105" s="192">
        <v>680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0.68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0.68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1151</v>
      </c>
      <c r="G108" s="188"/>
      <c r="H108" s="192">
        <v>0.68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545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0.54500000000000004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1152</v>
      </c>
      <c r="G110" s="188"/>
      <c r="H110" s="192">
        <v>545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545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1153</v>
      </c>
      <c r="G113" s="188"/>
      <c r="H113" s="192">
        <v>545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0.71399999999999997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7.424E-3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23.2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7.424E-3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1154</v>
      </c>
      <c r="G118" s="188"/>
      <c r="H118" s="192">
        <v>23.2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pPPP7RiBnQ7/ctRYxWKVIllC3EFfHiWDVEtfKs81zDXXnEd7bZ0UOiKcr3WVFDd3nKwst0dllZCt4x8+tfh5zw==" saltValue="TbKnsu7j9APaFKPJCSJeVdtlb6giJZyI9/TmEK7HmSTO3iey0G6/jKMqNKL/mV3rSEDz4HpRV40aGwEPr+5XH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136</v>
      </c>
      <c r="AZ2" s="239" t="s">
        <v>654</v>
      </c>
      <c r="BA2" s="239" t="s">
        <v>655</v>
      </c>
      <c r="BB2" s="239" t="s">
        <v>230</v>
      </c>
      <c r="BC2" s="239" t="s">
        <v>1155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1156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18 - P1+P2+P3-5-1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18 - P1+P2+P3-5-1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13.270357600000001</v>
      </c>
      <c r="S86" s="73"/>
      <c r="T86" s="156">
        <f>T87+T102</f>
        <v>0.67500000000000004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12.379196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12.379196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45.508000000000003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1.1149460000000002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1157</v>
      </c>
      <c r="G91" s="188"/>
      <c r="H91" s="192">
        <v>45.508000000000003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1158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45.508000000000003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45.508000000000003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0.67500000000000004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6.75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1159</v>
      </c>
      <c r="G99" s="188"/>
      <c r="H99" s="192">
        <v>6.75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12.379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0.8911616</v>
      </c>
      <c r="S102" s="166"/>
      <c r="T102" s="168">
        <f>T103+T115</f>
        <v>0.67500000000000004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0.88200000000000001</v>
      </c>
      <c r="S103" s="166"/>
      <c r="T103" s="168">
        <f>SUM(T104:T114)</f>
        <v>0.67500000000000004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840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4.2000000000000003E-2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1160</v>
      </c>
      <c r="G105" s="188"/>
      <c r="H105" s="192">
        <v>840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0.84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0.84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1161</v>
      </c>
      <c r="G108" s="188"/>
      <c r="H108" s="192">
        <v>0.84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675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0.67500000000000004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1162</v>
      </c>
      <c r="G110" s="188"/>
      <c r="H110" s="192">
        <v>675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675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1163</v>
      </c>
      <c r="G113" s="188"/>
      <c r="H113" s="192">
        <v>675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0.88200000000000001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9.1616000000000006E-3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28.63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9.1616000000000006E-3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1164</v>
      </c>
      <c r="G118" s="188"/>
      <c r="H118" s="192">
        <v>28.63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2fK6K1Dc3JhGm3CjeV5oyJr4ICrr9dNDpF9txJMh2ejR7fwJjBBiXFUPyTrPlcntS3x5gJOyAmYvCLx3cY80lw==" saltValue="0wUatWwZ1oQDJ8t+PMUqyGyP+FY9DZzwxvBqg44RjrTraS2TXfSSdoz6XYwIIytZROj0kWogxz9fz7LF+vL/2A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53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85</v>
      </c>
    </row>
    <row r="3" spans="1:4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4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106" t="s">
        <v>16</v>
      </c>
      <c r="L6" s="21"/>
    </row>
    <row r="7" spans="1:4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4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383" t="s">
        <v>198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ROUND((SUM(BE86:BE537)),  2)</f>
        <v>0</v>
      </c>
      <c r="G33" s="35"/>
      <c r="H33" s="35"/>
      <c r="I33" s="119">
        <v>0.21</v>
      </c>
      <c r="J33" s="118">
        <f>ROUND(((SUM(BE86:BE537))*I33),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ROUND((SUM(BF86:BF537)),  2)</f>
        <v>0</v>
      </c>
      <c r="G34" s="35"/>
      <c r="H34" s="35"/>
      <c r="I34" s="119">
        <v>0.15</v>
      </c>
      <c r="J34" s="118">
        <f>ROUND(((SUM(BF86:BF537))*I34),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ROUND((SUM(BG86:BG537)),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ROUND((SUM(BH86:BH537)),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ROUND((SUM(BI86:BI537)),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01 - SDZ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J151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J205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J221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J529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J536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01 - SDZ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</f>
        <v>0</v>
      </c>
      <c r="Q86" s="73"/>
      <c r="R86" s="155">
        <f>R87</f>
        <v>240.07944678999996</v>
      </c>
      <c r="S86" s="73"/>
      <c r="T86" s="156">
        <f>T87</f>
        <v>71.783779999999993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P88+P151+P205+P221+P529+P536</f>
        <v>0</v>
      </c>
      <c r="Q87" s="166"/>
      <c r="R87" s="167">
        <f>R88+R151+R205+R221+R529+R536</f>
        <v>240.07944678999996</v>
      </c>
      <c r="S87" s="166"/>
      <c r="T87" s="168">
        <f>T88+T151+T205+T221+T529+T536</f>
        <v>71.783779999999993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BK88+BK151+BK205+BK221+BK529+BK536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84</v>
      </c>
      <c r="F88" s="172" t="s">
        <v>226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SUM(P89:P150)</f>
        <v>0</v>
      </c>
      <c r="Q88" s="166"/>
      <c r="R88" s="167">
        <f>SUM(R89:R150)</f>
        <v>0</v>
      </c>
      <c r="S88" s="166"/>
      <c r="T88" s="168">
        <f>SUM(T89:T150)</f>
        <v>1.21618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SUM(BK89:BK150)</f>
        <v>0</v>
      </c>
    </row>
    <row r="89" spans="1:65" s="2" customFormat="1" ht="48">
      <c r="A89" s="35"/>
      <c r="B89" s="36"/>
      <c r="C89" s="174" t="s">
        <v>84</v>
      </c>
      <c r="D89" s="174" t="s">
        <v>227</v>
      </c>
      <c r="E89" s="175" t="s">
        <v>228</v>
      </c>
      <c r="F89" s="176" t="s">
        <v>229</v>
      </c>
      <c r="G89" s="177" t="s">
        <v>230</v>
      </c>
      <c r="H89" s="178">
        <v>12.41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0</v>
      </c>
      <c r="R89" s="183">
        <f>Q89*H89</f>
        <v>0</v>
      </c>
      <c r="S89" s="183">
        <v>9.8000000000000004E-2</v>
      </c>
      <c r="T89" s="184">
        <f>S89*H89</f>
        <v>1.21618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233</v>
      </c>
    </row>
    <row r="90" spans="1:65" s="13" customFormat="1" ht="11.25">
      <c r="B90" s="187"/>
      <c r="C90" s="188"/>
      <c r="D90" s="189" t="s">
        <v>234</v>
      </c>
      <c r="E90" s="190" t="s">
        <v>19</v>
      </c>
      <c r="F90" s="191" t="s">
        <v>235</v>
      </c>
      <c r="G90" s="188"/>
      <c r="H90" s="192">
        <v>1.2</v>
      </c>
      <c r="I90" s="193"/>
      <c r="J90" s="188"/>
      <c r="K90" s="188"/>
      <c r="L90" s="194"/>
      <c r="M90" s="195"/>
      <c r="N90" s="196"/>
      <c r="O90" s="196"/>
      <c r="P90" s="196"/>
      <c r="Q90" s="196"/>
      <c r="R90" s="196"/>
      <c r="S90" s="196"/>
      <c r="T90" s="197"/>
      <c r="AT90" s="198" t="s">
        <v>234</v>
      </c>
      <c r="AU90" s="198" t="s">
        <v>86</v>
      </c>
      <c r="AV90" s="13" t="s">
        <v>86</v>
      </c>
      <c r="AW90" s="13" t="s">
        <v>37</v>
      </c>
      <c r="AX90" s="13" t="s">
        <v>76</v>
      </c>
      <c r="AY90" s="198" t="s">
        <v>225</v>
      </c>
    </row>
    <row r="91" spans="1:65" s="13" customFormat="1" ht="11.25">
      <c r="B91" s="187"/>
      <c r="C91" s="188"/>
      <c r="D91" s="189" t="s">
        <v>234</v>
      </c>
      <c r="E91" s="190" t="s">
        <v>19</v>
      </c>
      <c r="F91" s="191" t="s">
        <v>236</v>
      </c>
      <c r="G91" s="188"/>
      <c r="H91" s="192">
        <v>1.2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76</v>
      </c>
      <c r="AY91" s="198" t="s">
        <v>225</v>
      </c>
    </row>
    <row r="92" spans="1:65" s="13" customFormat="1" ht="11.25">
      <c r="B92" s="187"/>
      <c r="C92" s="188"/>
      <c r="D92" s="189" t="s">
        <v>234</v>
      </c>
      <c r="E92" s="190" t="s">
        <v>19</v>
      </c>
      <c r="F92" s="191" t="s">
        <v>237</v>
      </c>
      <c r="G92" s="188"/>
      <c r="H92" s="192">
        <v>1.2</v>
      </c>
      <c r="I92" s="193"/>
      <c r="J92" s="188"/>
      <c r="K92" s="188"/>
      <c r="L92" s="194"/>
      <c r="M92" s="195"/>
      <c r="N92" s="196"/>
      <c r="O92" s="196"/>
      <c r="P92" s="196"/>
      <c r="Q92" s="196"/>
      <c r="R92" s="196"/>
      <c r="S92" s="196"/>
      <c r="T92" s="197"/>
      <c r="AT92" s="198" t="s">
        <v>234</v>
      </c>
      <c r="AU92" s="198" t="s">
        <v>86</v>
      </c>
      <c r="AV92" s="13" t="s">
        <v>86</v>
      </c>
      <c r="AW92" s="13" t="s">
        <v>37</v>
      </c>
      <c r="AX92" s="13" t="s">
        <v>76</v>
      </c>
      <c r="AY92" s="198" t="s">
        <v>225</v>
      </c>
    </row>
    <row r="93" spans="1:65" s="13" customFormat="1" ht="11.25">
      <c r="B93" s="187"/>
      <c r="C93" s="188"/>
      <c r="D93" s="189" t="s">
        <v>234</v>
      </c>
      <c r="E93" s="190" t="s">
        <v>19</v>
      </c>
      <c r="F93" s="191" t="s">
        <v>238</v>
      </c>
      <c r="G93" s="188"/>
      <c r="H93" s="192">
        <v>1.2</v>
      </c>
      <c r="I93" s="193"/>
      <c r="J93" s="188"/>
      <c r="K93" s="188"/>
      <c r="L93" s="194"/>
      <c r="M93" s="195"/>
      <c r="N93" s="196"/>
      <c r="O93" s="196"/>
      <c r="P93" s="196"/>
      <c r="Q93" s="196"/>
      <c r="R93" s="196"/>
      <c r="S93" s="196"/>
      <c r="T93" s="197"/>
      <c r="AT93" s="198" t="s">
        <v>234</v>
      </c>
      <c r="AU93" s="198" t="s">
        <v>86</v>
      </c>
      <c r="AV93" s="13" t="s">
        <v>86</v>
      </c>
      <c r="AW93" s="13" t="s">
        <v>37</v>
      </c>
      <c r="AX93" s="13" t="s">
        <v>76</v>
      </c>
      <c r="AY93" s="198" t="s">
        <v>225</v>
      </c>
    </row>
    <row r="94" spans="1:65" s="13" customFormat="1" ht="11.25">
      <c r="B94" s="187"/>
      <c r="C94" s="188"/>
      <c r="D94" s="189" t="s">
        <v>234</v>
      </c>
      <c r="E94" s="190" t="s">
        <v>19</v>
      </c>
      <c r="F94" s="191" t="s">
        <v>239</v>
      </c>
      <c r="G94" s="188"/>
      <c r="H94" s="192">
        <v>1</v>
      </c>
      <c r="I94" s="193"/>
      <c r="J94" s="188"/>
      <c r="K94" s="188"/>
      <c r="L94" s="194"/>
      <c r="M94" s="195"/>
      <c r="N94" s="196"/>
      <c r="O94" s="196"/>
      <c r="P94" s="196"/>
      <c r="Q94" s="196"/>
      <c r="R94" s="196"/>
      <c r="S94" s="196"/>
      <c r="T94" s="197"/>
      <c r="AT94" s="198" t="s">
        <v>234</v>
      </c>
      <c r="AU94" s="198" t="s">
        <v>86</v>
      </c>
      <c r="AV94" s="13" t="s">
        <v>86</v>
      </c>
      <c r="AW94" s="13" t="s">
        <v>37</v>
      </c>
      <c r="AX94" s="13" t="s">
        <v>76</v>
      </c>
      <c r="AY94" s="198" t="s">
        <v>225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240</v>
      </c>
      <c r="G95" s="188"/>
      <c r="H95" s="192">
        <v>1.2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76</v>
      </c>
      <c r="AY95" s="198" t="s">
        <v>225</v>
      </c>
    </row>
    <row r="96" spans="1:65" s="13" customFormat="1" ht="11.25">
      <c r="B96" s="187"/>
      <c r="C96" s="188"/>
      <c r="D96" s="189" t="s">
        <v>234</v>
      </c>
      <c r="E96" s="190" t="s">
        <v>19</v>
      </c>
      <c r="F96" s="191" t="s">
        <v>241</v>
      </c>
      <c r="G96" s="188"/>
      <c r="H96" s="192">
        <v>1</v>
      </c>
      <c r="I96" s="193"/>
      <c r="J96" s="188"/>
      <c r="K96" s="188"/>
      <c r="L96" s="194"/>
      <c r="M96" s="195"/>
      <c r="N96" s="196"/>
      <c r="O96" s="196"/>
      <c r="P96" s="196"/>
      <c r="Q96" s="196"/>
      <c r="R96" s="196"/>
      <c r="S96" s="196"/>
      <c r="T96" s="197"/>
      <c r="AT96" s="198" t="s">
        <v>234</v>
      </c>
      <c r="AU96" s="198" t="s">
        <v>86</v>
      </c>
      <c r="AV96" s="13" t="s">
        <v>86</v>
      </c>
      <c r="AW96" s="13" t="s">
        <v>37</v>
      </c>
      <c r="AX96" s="13" t="s">
        <v>76</v>
      </c>
      <c r="AY96" s="198" t="s">
        <v>225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242</v>
      </c>
      <c r="G97" s="188"/>
      <c r="H97" s="192">
        <v>1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76</v>
      </c>
      <c r="AY97" s="198" t="s">
        <v>225</v>
      </c>
    </row>
    <row r="98" spans="1:65" s="13" customFormat="1" ht="11.25">
      <c r="B98" s="187"/>
      <c r="C98" s="188"/>
      <c r="D98" s="189" t="s">
        <v>234</v>
      </c>
      <c r="E98" s="190" t="s">
        <v>19</v>
      </c>
      <c r="F98" s="191" t="s">
        <v>243</v>
      </c>
      <c r="G98" s="188"/>
      <c r="H98" s="192">
        <v>1.2</v>
      </c>
      <c r="I98" s="193"/>
      <c r="J98" s="188"/>
      <c r="K98" s="188"/>
      <c r="L98" s="194"/>
      <c r="M98" s="195"/>
      <c r="N98" s="196"/>
      <c r="O98" s="196"/>
      <c r="P98" s="196"/>
      <c r="Q98" s="196"/>
      <c r="R98" s="196"/>
      <c r="S98" s="196"/>
      <c r="T98" s="197"/>
      <c r="AT98" s="198" t="s">
        <v>234</v>
      </c>
      <c r="AU98" s="198" t="s">
        <v>86</v>
      </c>
      <c r="AV98" s="13" t="s">
        <v>86</v>
      </c>
      <c r="AW98" s="13" t="s">
        <v>37</v>
      </c>
      <c r="AX98" s="13" t="s">
        <v>76</v>
      </c>
      <c r="AY98" s="198" t="s">
        <v>225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244</v>
      </c>
      <c r="G99" s="188"/>
      <c r="H99" s="192">
        <v>2.21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76</v>
      </c>
      <c r="AY99" s="198" t="s">
        <v>225</v>
      </c>
    </row>
    <row r="100" spans="1:65" s="14" customFormat="1" ht="11.25">
      <c r="B100" s="199"/>
      <c r="C100" s="200"/>
      <c r="D100" s="189" t="s">
        <v>234</v>
      </c>
      <c r="E100" s="201" t="s">
        <v>19</v>
      </c>
      <c r="F100" s="202" t="s">
        <v>245</v>
      </c>
      <c r="G100" s="200"/>
      <c r="H100" s="203">
        <v>12.41</v>
      </c>
      <c r="I100" s="204"/>
      <c r="J100" s="200"/>
      <c r="K100" s="200"/>
      <c r="L100" s="205"/>
      <c r="M100" s="206"/>
      <c r="N100" s="207"/>
      <c r="O100" s="207"/>
      <c r="P100" s="207"/>
      <c r="Q100" s="207"/>
      <c r="R100" s="207"/>
      <c r="S100" s="207"/>
      <c r="T100" s="208"/>
      <c r="AT100" s="209" t="s">
        <v>234</v>
      </c>
      <c r="AU100" s="209" t="s">
        <v>86</v>
      </c>
      <c r="AV100" s="14" t="s">
        <v>232</v>
      </c>
      <c r="AW100" s="14" t="s">
        <v>37</v>
      </c>
      <c r="AX100" s="14" t="s">
        <v>84</v>
      </c>
      <c r="AY100" s="209" t="s">
        <v>225</v>
      </c>
    </row>
    <row r="101" spans="1:65" s="2" customFormat="1" ht="44.25" customHeight="1">
      <c r="A101" s="35"/>
      <c r="B101" s="36"/>
      <c r="C101" s="174" t="s">
        <v>86</v>
      </c>
      <c r="D101" s="174" t="s">
        <v>227</v>
      </c>
      <c r="E101" s="175" t="s">
        <v>246</v>
      </c>
      <c r="F101" s="176" t="s">
        <v>247</v>
      </c>
      <c r="G101" s="177" t="s">
        <v>248</v>
      </c>
      <c r="H101" s="178">
        <v>72.2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249</v>
      </c>
    </row>
    <row r="102" spans="1:65" s="13" customFormat="1" ht="11.25">
      <c r="B102" s="187"/>
      <c r="C102" s="188"/>
      <c r="D102" s="189" t="s">
        <v>234</v>
      </c>
      <c r="E102" s="190" t="s">
        <v>19</v>
      </c>
      <c r="F102" s="191" t="s">
        <v>250</v>
      </c>
      <c r="G102" s="188"/>
      <c r="H102" s="192">
        <v>0.95</v>
      </c>
      <c r="I102" s="193"/>
      <c r="J102" s="188"/>
      <c r="K102" s="188"/>
      <c r="L102" s="194"/>
      <c r="M102" s="195"/>
      <c r="N102" s="196"/>
      <c r="O102" s="196"/>
      <c r="P102" s="196"/>
      <c r="Q102" s="196"/>
      <c r="R102" s="196"/>
      <c r="S102" s="196"/>
      <c r="T102" s="197"/>
      <c r="AT102" s="198" t="s">
        <v>234</v>
      </c>
      <c r="AU102" s="198" t="s">
        <v>86</v>
      </c>
      <c r="AV102" s="13" t="s">
        <v>86</v>
      </c>
      <c r="AW102" s="13" t="s">
        <v>37</v>
      </c>
      <c r="AX102" s="13" t="s">
        <v>76</v>
      </c>
      <c r="AY102" s="198" t="s">
        <v>225</v>
      </c>
    </row>
    <row r="103" spans="1:65" s="13" customFormat="1" ht="11.25">
      <c r="B103" s="187"/>
      <c r="C103" s="188"/>
      <c r="D103" s="189" t="s">
        <v>234</v>
      </c>
      <c r="E103" s="190" t="s">
        <v>19</v>
      </c>
      <c r="F103" s="191" t="s">
        <v>251</v>
      </c>
      <c r="G103" s="188"/>
      <c r="H103" s="192">
        <v>0.95</v>
      </c>
      <c r="I103" s="193"/>
      <c r="J103" s="188"/>
      <c r="K103" s="188"/>
      <c r="L103" s="194"/>
      <c r="M103" s="195"/>
      <c r="N103" s="196"/>
      <c r="O103" s="196"/>
      <c r="P103" s="196"/>
      <c r="Q103" s="196"/>
      <c r="R103" s="196"/>
      <c r="S103" s="196"/>
      <c r="T103" s="197"/>
      <c r="AT103" s="198" t="s">
        <v>234</v>
      </c>
      <c r="AU103" s="198" t="s">
        <v>86</v>
      </c>
      <c r="AV103" s="13" t="s">
        <v>86</v>
      </c>
      <c r="AW103" s="13" t="s">
        <v>37</v>
      </c>
      <c r="AX103" s="13" t="s">
        <v>76</v>
      </c>
      <c r="AY103" s="198" t="s">
        <v>225</v>
      </c>
    </row>
    <row r="104" spans="1:65" s="13" customFormat="1" ht="11.25">
      <c r="B104" s="187"/>
      <c r="C104" s="188"/>
      <c r="D104" s="189" t="s">
        <v>234</v>
      </c>
      <c r="E104" s="190" t="s">
        <v>19</v>
      </c>
      <c r="F104" s="191" t="s">
        <v>252</v>
      </c>
      <c r="G104" s="188"/>
      <c r="H104" s="192">
        <v>0.95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253</v>
      </c>
      <c r="G105" s="188"/>
      <c r="H105" s="192">
        <v>2.8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19</v>
      </c>
      <c r="F106" s="191" t="s">
        <v>254</v>
      </c>
      <c r="G106" s="188"/>
      <c r="H106" s="192">
        <v>8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19</v>
      </c>
      <c r="F107" s="191" t="s">
        <v>255</v>
      </c>
      <c r="G107" s="188"/>
      <c r="H107" s="192">
        <v>2.8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256</v>
      </c>
      <c r="G108" s="188"/>
      <c r="H108" s="192">
        <v>0.95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76</v>
      </c>
      <c r="AY108" s="198" t="s">
        <v>225</v>
      </c>
    </row>
    <row r="109" spans="1:65" s="13" customFormat="1" ht="11.25">
      <c r="B109" s="187"/>
      <c r="C109" s="188"/>
      <c r="D109" s="189" t="s">
        <v>234</v>
      </c>
      <c r="E109" s="190" t="s">
        <v>19</v>
      </c>
      <c r="F109" s="191" t="s">
        <v>257</v>
      </c>
      <c r="G109" s="188"/>
      <c r="H109" s="192">
        <v>8</v>
      </c>
      <c r="I109" s="193"/>
      <c r="J109" s="188"/>
      <c r="K109" s="188"/>
      <c r="L109" s="194"/>
      <c r="M109" s="195"/>
      <c r="N109" s="196"/>
      <c r="O109" s="196"/>
      <c r="P109" s="196"/>
      <c r="Q109" s="196"/>
      <c r="R109" s="196"/>
      <c r="S109" s="196"/>
      <c r="T109" s="197"/>
      <c r="AT109" s="198" t="s">
        <v>234</v>
      </c>
      <c r="AU109" s="198" t="s">
        <v>86</v>
      </c>
      <c r="AV109" s="13" t="s">
        <v>86</v>
      </c>
      <c r="AW109" s="13" t="s">
        <v>37</v>
      </c>
      <c r="AX109" s="13" t="s">
        <v>76</v>
      </c>
      <c r="AY109" s="198" t="s">
        <v>225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258</v>
      </c>
      <c r="G110" s="188"/>
      <c r="H110" s="192">
        <v>8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76</v>
      </c>
      <c r="AY110" s="198" t="s">
        <v>225</v>
      </c>
    </row>
    <row r="111" spans="1:65" s="13" customFormat="1" ht="11.25">
      <c r="B111" s="187"/>
      <c r="C111" s="188"/>
      <c r="D111" s="189" t="s">
        <v>234</v>
      </c>
      <c r="E111" s="190" t="s">
        <v>19</v>
      </c>
      <c r="F111" s="191" t="s">
        <v>259</v>
      </c>
      <c r="G111" s="188"/>
      <c r="H111" s="192">
        <v>8</v>
      </c>
      <c r="I111" s="193"/>
      <c r="J111" s="188"/>
      <c r="K111" s="188"/>
      <c r="L111" s="194"/>
      <c r="M111" s="195"/>
      <c r="N111" s="196"/>
      <c r="O111" s="196"/>
      <c r="P111" s="196"/>
      <c r="Q111" s="196"/>
      <c r="R111" s="196"/>
      <c r="S111" s="196"/>
      <c r="T111" s="197"/>
      <c r="AT111" s="198" t="s">
        <v>234</v>
      </c>
      <c r="AU111" s="198" t="s">
        <v>86</v>
      </c>
      <c r="AV111" s="13" t="s">
        <v>86</v>
      </c>
      <c r="AW111" s="13" t="s">
        <v>37</v>
      </c>
      <c r="AX111" s="13" t="s">
        <v>76</v>
      </c>
      <c r="AY111" s="198" t="s">
        <v>225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260</v>
      </c>
      <c r="G112" s="188"/>
      <c r="H112" s="192">
        <v>8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76</v>
      </c>
      <c r="AY112" s="198" t="s">
        <v>225</v>
      </c>
    </row>
    <row r="113" spans="1:65" s="13" customFormat="1" ht="11.25">
      <c r="B113" s="187"/>
      <c r="C113" s="188"/>
      <c r="D113" s="189" t="s">
        <v>234</v>
      </c>
      <c r="E113" s="190" t="s">
        <v>19</v>
      </c>
      <c r="F113" s="191" t="s">
        <v>261</v>
      </c>
      <c r="G113" s="188"/>
      <c r="H113" s="192">
        <v>2.8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37</v>
      </c>
      <c r="AX113" s="13" t="s">
        <v>76</v>
      </c>
      <c r="AY113" s="198" t="s">
        <v>225</v>
      </c>
    </row>
    <row r="114" spans="1:65" s="13" customFormat="1" ht="11.25">
      <c r="B114" s="187"/>
      <c r="C114" s="188"/>
      <c r="D114" s="189" t="s">
        <v>234</v>
      </c>
      <c r="E114" s="190" t="s">
        <v>19</v>
      </c>
      <c r="F114" s="191" t="s">
        <v>262</v>
      </c>
      <c r="G114" s="188"/>
      <c r="H114" s="192">
        <v>2.8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76</v>
      </c>
      <c r="AY114" s="198" t="s">
        <v>225</v>
      </c>
    </row>
    <row r="115" spans="1:65" s="13" customFormat="1" ht="11.25">
      <c r="B115" s="187"/>
      <c r="C115" s="188"/>
      <c r="D115" s="189" t="s">
        <v>234</v>
      </c>
      <c r="E115" s="190" t="s">
        <v>19</v>
      </c>
      <c r="F115" s="191" t="s">
        <v>263</v>
      </c>
      <c r="G115" s="188"/>
      <c r="H115" s="192">
        <v>2.8</v>
      </c>
      <c r="I115" s="193"/>
      <c r="J115" s="188"/>
      <c r="K115" s="188"/>
      <c r="L115" s="194"/>
      <c r="M115" s="195"/>
      <c r="N115" s="196"/>
      <c r="O115" s="196"/>
      <c r="P115" s="196"/>
      <c r="Q115" s="196"/>
      <c r="R115" s="196"/>
      <c r="S115" s="196"/>
      <c r="T115" s="197"/>
      <c r="AT115" s="198" t="s">
        <v>234</v>
      </c>
      <c r="AU115" s="198" t="s">
        <v>86</v>
      </c>
      <c r="AV115" s="13" t="s">
        <v>86</v>
      </c>
      <c r="AW115" s="13" t="s">
        <v>37</v>
      </c>
      <c r="AX115" s="13" t="s">
        <v>76</v>
      </c>
      <c r="AY115" s="198" t="s">
        <v>225</v>
      </c>
    </row>
    <row r="116" spans="1:65" s="13" customFormat="1" ht="11.25">
      <c r="B116" s="187"/>
      <c r="C116" s="188"/>
      <c r="D116" s="189" t="s">
        <v>234</v>
      </c>
      <c r="E116" s="190" t="s">
        <v>19</v>
      </c>
      <c r="F116" s="191" t="s">
        <v>264</v>
      </c>
      <c r="G116" s="188"/>
      <c r="H116" s="192">
        <v>2.8</v>
      </c>
      <c r="I116" s="193"/>
      <c r="J116" s="188"/>
      <c r="K116" s="188"/>
      <c r="L116" s="194"/>
      <c r="M116" s="195"/>
      <c r="N116" s="196"/>
      <c r="O116" s="196"/>
      <c r="P116" s="196"/>
      <c r="Q116" s="196"/>
      <c r="R116" s="196"/>
      <c r="S116" s="196"/>
      <c r="T116" s="197"/>
      <c r="AT116" s="198" t="s">
        <v>234</v>
      </c>
      <c r="AU116" s="198" t="s">
        <v>86</v>
      </c>
      <c r="AV116" s="13" t="s">
        <v>86</v>
      </c>
      <c r="AW116" s="13" t="s">
        <v>37</v>
      </c>
      <c r="AX116" s="13" t="s">
        <v>76</v>
      </c>
      <c r="AY116" s="198" t="s">
        <v>225</v>
      </c>
    </row>
    <row r="117" spans="1:65" s="13" customFormat="1" ht="11.25">
      <c r="B117" s="187"/>
      <c r="C117" s="188"/>
      <c r="D117" s="189" t="s">
        <v>234</v>
      </c>
      <c r="E117" s="190" t="s">
        <v>19</v>
      </c>
      <c r="F117" s="191" t="s">
        <v>265</v>
      </c>
      <c r="G117" s="188"/>
      <c r="H117" s="192">
        <v>0.95</v>
      </c>
      <c r="I117" s="193"/>
      <c r="J117" s="188"/>
      <c r="K117" s="188"/>
      <c r="L117" s="194"/>
      <c r="M117" s="195"/>
      <c r="N117" s="196"/>
      <c r="O117" s="196"/>
      <c r="P117" s="196"/>
      <c r="Q117" s="196"/>
      <c r="R117" s="196"/>
      <c r="S117" s="196"/>
      <c r="T117" s="197"/>
      <c r="AT117" s="198" t="s">
        <v>234</v>
      </c>
      <c r="AU117" s="198" t="s">
        <v>86</v>
      </c>
      <c r="AV117" s="13" t="s">
        <v>86</v>
      </c>
      <c r="AW117" s="13" t="s">
        <v>37</v>
      </c>
      <c r="AX117" s="13" t="s">
        <v>76</v>
      </c>
      <c r="AY117" s="198" t="s">
        <v>225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266</v>
      </c>
      <c r="G118" s="188"/>
      <c r="H118" s="192">
        <v>1.75</v>
      </c>
      <c r="I118" s="193"/>
      <c r="J118" s="188"/>
      <c r="K118" s="188"/>
      <c r="L118" s="194"/>
      <c r="M118" s="195"/>
      <c r="N118" s="196"/>
      <c r="O118" s="196"/>
      <c r="P118" s="196"/>
      <c r="Q118" s="196"/>
      <c r="R118" s="196"/>
      <c r="S118" s="196"/>
      <c r="T118" s="197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76</v>
      </c>
      <c r="AY118" s="198" t="s">
        <v>225</v>
      </c>
    </row>
    <row r="119" spans="1:65" s="13" customFormat="1" ht="11.25">
      <c r="B119" s="187"/>
      <c r="C119" s="188"/>
      <c r="D119" s="189" t="s">
        <v>234</v>
      </c>
      <c r="E119" s="190" t="s">
        <v>19</v>
      </c>
      <c r="F119" s="191" t="s">
        <v>267</v>
      </c>
      <c r="G119" s="188"/>
      <c r="H119" s="192">
        <v>1.75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37</v>
      </c>
      <c r="AX119" s="13" t="s">
        <v>76</v>
      </c>
      <c r="AY119" s="198" t="s">
        <v>225</v>
      </c>
    </row>
    <row r="120" spans="1:65" s="13" customFormat="1" ht="11.25">
      <c r="B120" s="187"/>
      <c r="C120" s="188"/>
      <c r="D120" s="189" t="s">
        <v>234</v>
      </c>
      <c r="E120" s="190" t="s">
        <v>19</v>
      </c>
      <c r="F120" s="191" t="s">
        <v>268</v>
      </c>
      <c r="G120" s="188"/>
      <c r="H120" s="192">
        <v>0.95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37</v>
      </c>
      <c r="AX120" s="13" t="s">
        <v>76</v>
      </c>
      <c r="AY120" s="198" t="s">
        <v>225</v>
      </c>
    </row>
    <row r="121" spans="1:65" s="13" customFormat="1" ht="11.25">
      <c r="B121" s="187"/>
      <c r="C121" s="188"/>
      <c r="D121" s="189" t="s">
        <v>234</v>
      </c>
      <c r="E121" s="190" t="s">
        <v>19</v>
      </c>
      <c r="F121" s="191" t="s">
        <v>269</v>
      </c>
      <c r="G121" s="188"/>
      <c r="H121" s="192">
        <v>0.95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37</v>
      </c>
      <c r="AX121" s="13" t="s">
        <v>76</v>
      </c>
      <c r="AY121" s="198" t="s">
        <v>225</v>
      </c>
    </row>
    <row r="122" spans="1:65" s="13" customFormat="1" ht="11.25">
      <c r="B122" s="187"/>
      <c r="C122" s="188"/>
      <c r="D122" s="189" t="s">
        <v>234</v>
      </c>
      <c r="E122" s="190" t="s">
        <v>19</v>
      </c>
      <c r="F122" s="191" t="s">
        <v>270</v>
      </c>
      <c r="G122" s="188"/>
      <c r="H122" s="192">
        <v>1.75</v>
      </c>
      <c r="I122" s="193"/>
      <c r="J122" s="188"/>
      <c r="K122" s="188"/>
      <c r="L122" s="194"/>
      <c r="M122" s="195"/>
      <c r="N122" s="196"/>
      <c r="O122" s="196"/>
      <c r="P122" s="196"/>
      <c r="Q122" s="196"/>
      <c r="R122" s="196"/>
      <c r="S122" s="196"/>
      <c r="T122" s="197"/>
      <c r="AT122" s="198" t="s">
        <v>234</v>
      </c>
      <c r="AU122" s="198" t="s">
        <v>86</v>
      </c>
      <c r="AV122" s="13" t="s">
        <v>86</v>
      </c>
      <c r="AW122" s="13" t="s">
        <v>37</v>
      </c>
      <c r="AX122" s="13" t="s">
        <v>76</v>
      </c>
      <c r="AY122" s="198" t="s">
        <v>225</v>
      </c>
    </row>
    <row r="123" spans="1:65" s="13" customFormat="1" ht="11.25">
      <c r="B123" s="187"/>
      <c r="C123" s="188"/>
      <c r="D123" s="189" t="s">
        <v>234</v>
      </c>
      <c r="E123" s="190" t="s">
        <v>19</v>
      </c>
      <c r="F123" s="191" t="s">
        <v>271</v>
      </c>
      <c r="G123" s="188"/>
      <c r="H123" s="192">
        <v>1.75</v>
      </c>
      <c r="I123" s="193"/>
      <c r="J123" s="188"/>
      <c r="K123" s="188"/>
      <c r="L123" s="194"/>
      <c r="M123" s="195"/>
      <c r="N123" s="196"/>
      <c r="O123" s="196"/>
      <c r="P123" s="196"/>
      <c r="Q123" s="196"/>
      <c r="R123" s="196"/>
      <c r="S123" s="196"/>
      <c r="T123" s="197"/>
      <c r="AT123" s="198" t="s">
        <v>234</v>
      </c>
      <c r="AU123" s="198" t="s">
        <v>86</v>
      </c>
      <c r="AV123" s="13" t="s">
        <v>86</v>
      </c>
      <c r="AW123" s="13" t="s">
        <v>37</v>
      </c>
      <c r="AX123" s="13" t="s">
        <v>76</v>
      </c>
      <c r="AY123" s="198" t="s">
        <v>225</v>
      </c>
    </row>
    <row r="124" spans="1:65" s="13" customFormat="1" ht="11.25">
      <c r="B124" s="187"/>
      <c r="C124" s="188"/>
      <c r="D124" s="189" t="s">
        <v>234</v>
      </c>
      <c r="E124" s="190" t="s">
        <v>19</v>
      </c>
      <c r="F124" s="191" t="s">
        <v>272</v>
      </c>
      <c r="G124" s="188"/>
      <c r="H124" s="192">
        <v>1.75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76</v>
      </c>
      <c r="AY124" s="198" t="s">
        <v>225</v>
      </c>
    </row>
    <row r="125" spans="1:65" s="14" customFormat="1" ht="11.25">
      <c r="B125" s="199"/>
      <c r="C125" s="200"/>
      <c r="D125" s="189" t="s">
        <v>234</v>
      </c>
      <c r="E125" s="201" t="s">
        <v>19</v>
      </c>
      <c r="F125" s="202" t="s">
        <v>245</v>
      </c>
      <c r="G125" s="200"/>
      <c r="H125" s="203">
        <v>72.2</v>
      </c>
      <c r="I125" s="204"/>
      <c r="J125" s="200"/>
      <c r="K125" s="200"/>
      <c r="L125" s="205"/>
      <c r="M125" s="206"/>
      <c r="N125" s="207"/>
      <c r="O125" s="207"/>
      <c r="P125" s="207"/>
      <c r="Q125" s="207"/>
      <c r="R125" s="207"/>
      <c r="S125" s="207"/>
      <c r="T125" s="208"/>
      <c r="AT125" s="209" t="s">
        <v>234</v>
      </c>
      <c r="AU125" s="209" t="s">
        <v>86</v>
      </c>
      <c r="AV125" s="14" t="s">
        <v>232</v>
      </c>
      <c r="AW125" s="14" t="s">
        <v>37</v>
      </c>
      <c r="AX125" s="14" t="s">
        <v>84</v>
      </c>
      <c r="AY125" s="209" t="s">
        <v>225</v>
      </c>
    </row>
    <row r="126" spans="1:65" s="2" customFormat="1" ht="44.25" customHeight="1">
      <c r="A126" s="35"/>
      <c r="B126" s="36"/>
      <c r="C126" s="174" t="s">
        <v>273</v>
      </c>
      <c r="D126" s="174" t="s">
        <v>227</v>
      </c>
      <c r="E126" s="175" t="s">
        <v>274</v>
      </c>
      <c r="F126" s="176" t="s">
        <v>275</v>
      </c>
      <c r="G126" s="177" t="s">
        <v>248</v>
      </c>
      <c r="H126" s="178">
        <v>44.3</v>
      </c>
      <c r="I126" s="179"/>
      <c r="J126" s="180">
        <f>ROUND(I126*H126,2)</f>
        <v>0</v>
      </c>
      <c r="K126" s="176" t="s">
        <v>231</v>
      </c>
      <c r="L126" s="40"/>
      <c r="M126" s="181" t="s">
        <v>19</v>
      </c>
      <c r="N126" s="182" t="s">
        <v>47</v>
      </c>
      <c r="O126" s="65"/>
      <c r="P126" s="183">
        <f>O126*H126</f>
        <v>0</v>
      </c>
      <c r="Q126" s="183">
        <v>0</v>
      </c>
      <c r="R126" s="183">
        <f>Q126*H126</f>
        <v>0</v>
      </c>
      <c r="S126" s="183">
        <v>0</v>
      </c>
      <c r="T126" s="184">
        <f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85" t="s">
        <v>232</v>
      </c>
      <c r="AT126" s="185" t="s">
        <v>227</v>
      </c>
      <c r="AU126" s="185" t="s">
        <v>86</v>
      </c>
      <c r="AY126" s="18" t="s">
        <v>225</v>
      </c>
      <c r="BE126" s="186">
        <f>IF(N126="základní",J126,0)</f>
        <v>0</v>
      </c>
      <c r="BF126" s="186">
        <f>IF(N126="snížená",J126,0)</f>
        <v>0</v>
      </c>
      <c r="BG126" s="186">
        <f>IF(N126="zákl. přenesená",J126,0)</f>
        <v>0</v>
      </c>
      <c r="BH126" s="186">
        <f>IF(N126="sníž. přenesená",J126,0)</f>
        <v>0</v>
      </c>
      <c r="BI126" s="186">
        <f>IF(N126="nulová",J126,0)</f>
        <v>0</v>
      </c>
      <c r="BJ126" s="18" t="s">
        <v>84</v>
      </c>
      <c r="BK126" s="186">
        <f>ROUND(I126*H126,2)</f>
        <v>0</v>
      </c>
      <c r="BL126" s="18" t="s">
        <v>232</v>
      </c>
      <c r="BM126" s="185" t="s">
        <v>276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277</v>
      </c>
      <c r="G127" s="188"/>
      <c r="H127" s="192">
        <v>0.95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278</v>
      </c>
      <c r="G128" s="188"/>
      <c r="H128" s="192">
        <v>0.95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76</v>
      </c>
      <c r="AY128" s="198" t="s">
        <v>225</v>
      </c>
    </row>
    <row r="129" spans="2:51" s="13" customFormat="1" ht="11.25">
      <c r="B129" s="187"/>
      <c r="C129" s="188"/>
      <c r="D129" s="189" t="s">
        <v>234</v>
      </c>
      <c r="E129" s="190" t="s">
        <v>19</v>
      </c>
      <c r="F129" s="191" t="s">
        <v>279</v>
      </c>
      <c r="G129" s="188"/>
      <c r="H129" s="192">
        <v>0.95</v>
      </c>
      <c r="I129" s="193"/>
      <c r="J129" s="188"/>
      <c r="K129" s="188"/>
      <c r="L129" s="194"/>
      <c r="M129" s="195"/>
      <c r="N129" s="196"/>
      <c r="O129" s="196"/>
      <c r="P129" s="196"/>
      <c r="Q129" s="196"/>
      <c r="R129" s="196"/>
      <c r="S129" s="196"/>
      <c r="T129" s="197"/>
      <c r="AT129" s="198" t="s">
        <v>234</v>
      </c>
      <c r="AU129" s="198" t="s">
        <v>86</v>
      </c>
      <c r="AV129" s="13" t="s">
        <v>86</v>
      </c>
      <c r="AW129" s="13" t="s">
        <v>37</v>
      </c>
      <c r="AX129" s="13" t="s">
        <v>76</v>
      </c>
      <c r="AY129" s="198" t="s">
        <v>225</v>
      </c>
    </row>
    <row r="130" spans="2:51" s="13" customFormat="1" ht="11.25">
      <c r="B130" s="187"/>
      <c r="C130" s="188"/>
      <c r="D130" s="189" t="s">
        <v>234</v>
      </c>
      <c r="E130" s="190" t="s">
        <v>19</v>
      </c>
      <c r="F130" s="191" t="s">
        <v>280</v>
      </c>
      <c r="G130" s="188"/>
      <c r="H130" s="192">
        <v>1.9</v>
      </c>
      <c r="I130" s="193"/>
      <c r="J130" s="188"/>
      <c r="K130" s="188"/>
      <c r="L130" s="194"/>
      <c r="M130" s="195"/>
      <c r="N130" s="196"/>
      <c r="O130" s="196"/>
      <c r="P130" s="196"/>
      <c r="Q130" s="196"/>
      <c r="R130" s="196"/>
      <c r="S130" s="196"/>
      <c r="T130" s="197"/>
      <c r="AT130" s="198" t="s">
        <v>234</v>
      </c>
      <c r="AU130" s="198" t="s">
        <v>86</v>
      </c>
      <c r="AV130" s="13" t="s">
        <v>86</v>
      </c>
      <c r="AW130" s="13" t="s">
        <v>37</v>
      </c>
      <c r="AX130" s="13" t="s">
        <v>76</v>
      </c>
      <c r="AY130" s="198" t="s">
        <v>225</v>
      </c>
    </row>
    <row r="131" spans="2:51" s="13" customFormat="1" ht="11.25">
      <c r="B131" s="187"/>
      <c r="C131" s="188"/>
      <c r="D131" s="189" t="s">
        <v>234</v>
      </c>
      <c r="E131" s="190" t="s">
        <v>19</v>
      </c>
      <c r="F131" s="191" t="s">
        <v>281</v>
      </c>
      <c r="G131" s="188"/>
      <c r="H131" s="192">
        <v>3.5</v>
      </c>
      <c r="I131" s="193"/>
      <c r="J131" s="188"/>
      <c r="K131" s="188"/>
      <c r="L131" s="194"/>
      <c r="M131" s="195"/>
      <c r="N131" s="196"/>
      <c r="O131" s="196"/>
      <c r="P131" s="196"/>
      <c r="Q131" s="196"/>
      <c r="R131" s="196"/>
      <c r="S131" s="196"/>
      <c r="T131" s="197"/>
      <c r="AT131" s="198" t="s">
        <v>234</v>
      </c>
      <c r="AU131" s="198" t="s">
        <v>86</v>
      </c>
      <c r="AV131" s="13" t="s">
        <v>86</v>
      </c>
      <c r="AW131" s="13" t="s">
        <v>37</v>
      </c>
      <c r="AX131" s="13" t="s">
        <v>76</v>
      </c>
      <c r="AY131" s="198" t="s">
        <v>225</v>
      </c>
    </row>
    <row r="132" spans="2:51" s="13" customFormat="1" ht="11.25">
      <c r="B132" s="187"/>
      <c r="C132" s="188"/>
      <c r="D132" s="189" t="s">
        <v>234</v>
      </c>
      <c r="E132" s="190" t="s">
        <v>19</v>
      </c>
      <c r="F132" s="191" t="s">
        <v>282</v>
      </c>
      <c r="G132" s="188"/>
      <c r="H132" s="192">
        <v>1.9</v>
      </c>
      <c r="I132" s="193"/>
      <c r="J132" s="188"/>
      <c r="K132" s="188"/>
      <c r="L132" s="194"/>
      <c r="M132" s="195"/>
      <c r="N132" s="196"/>
      <c r="O132" s="196"/>
      <c r="P132" s="196"/>
      <c r="Q132" s="196"/>
      <c r="R132" s="196"/>
      <c r="S132" s="196"/>
      <c r="T132" s="197"/>
      <c r="AT132" s="198" t="s">
        <v>234</v>
      </c>
      <c r="AU132" s="198" t="s">
        <v>86</v>
      </c>
      <c r="AV132" s="13" t="s">
        <v>86</v>
      </c>
      <c r="AW132" s="13" t="s">
        <v>37</v>
      </c>
      <c r="AX132" s="13" t="s">
        <v>76</v>
      </c>
      <c r="AY132" s="198" t="s">
        <v>225</v>
      </c>
    </row>
    <row r="133" spans="2:51" s="13" customFormat="1" ht="11.25">
      <c r="B133" s="187"/>
      <c r="C133" s="188"/>
      <c r="D133" s="189" t="s">
        <v>234</v>
      </c>
      <c r="E133" s="190" t="s">
        <v>19</v>
      </c>
      <c r="F133" s="191" t="s">
        <v>283</v>
      </c>
      <c r="G133" s="188"/>
      <c r="H133" s="192">
        <v>0.95</v>
      </c>
      <c r="I133" s="193"/>
      <c r="J133" s="188"/>
      <c r="K133" s="188"/>
      <c r="L133" s="194"/>
      <c r="M133" s="195"/>
      <c r="N133" s="196"/>
      <c r="O133" s="196"/>
      <c r="P133" s="196"/>
      <c r="Q133" s="196"/>
      <c r="R133" s="196"/>
      <c r="S133" s="196"/>
      <c r="T133" s="197"/>
      <c r="AT133" s="198" t="s">
        <v>234</v>
      </c>
      <c r="AU133" s="198" t="s">
        <v>86</v>
      </c>
      <c r="AV133" s="13" t="s">
        <v>86</v>
      </c>
      <c r="AW133" s="13" t="s">
        <v>37</v>
      </c>
      <c r="AX133" s="13" t="s">
        <v>76</v>
      </c>
      <c r="AY133" s="198" t="s">
        <v>225</v>
      </c>
    </row>
    <row r="134" spans="2:51" s="13" customFormat="1" ht="11.25">
      <c r="B134" s="187"/>
      <c r="C134" s="188"/>
      <c r="D134" s="189" t="s">
        <v>234</v>
      </c>
      <c r="E134" s="190" t="s">
        <v>19</v>
      </c>
      <c r="F134" s="191" t="s">
        <v>284</v>
      </c>
      <c r="G134" s="188"/>
      <c r="H134" s="192">
        <v>3.5</v>
      </c>
      <c r="I134" s="193"/>
      <c r="J134" s="188"/>
      <c r="K134" s="188"/>
      <c r="L134" s="194"/>
      <c r="M134" s="195"/>
      <c r="N134" s="196"/>
      <c r="O134" s="196"/>
      <c r="P134" s="196"/>
      <c r="Q134" s="196"/>
      <c r="R134" s="196"/>
      <c r="S134" s="196"/>
      <c r="T134" s="197"/>
      <c r="AT134" s="198" t="s">
        <v>234</v>
      </c>
      <c r="AU134" s="198" t="s">
        <v>86</v>
      </c>
      <c r="AV134" s="13" t="s">
        <v>86</v>
      </c>
      <c r="AW134" s="13" t="s">
        <v>37</v>
      </c>
      <c r="AX134" s="13" t="s">
        <v>76</v>
      </c>
      <c r="AY134" s="198" t="s">
        <v>225</v>
      </c>
    </row>
    <row r="135" spans="2:51" s="13" customFormat="1" ht="11.25">
      <c r="B135" s="187"/>
      <c r="C135" s="188"/>
      <c r="D135" s="189" t="s">
        <v>234</v>
      </c>
      <c r="E135" s="190" t="s">
        <v>19</v>
      </c>
      <c r="F135" s="191" t="s">
        <v>285</v>
      </c>
      <c r="G135" s="188"/>
      <c r="H135" s="192">
        <v>3.5</v>
      </c>
      <c r="I135" s="193"/>
      <c r="J135" s="188"/>
      <c r="K135" s="188"/>
      <c r="L135" s="194"/>
      <c r="M135" s="195"/>
      <c r="N135" s="196"/>
      <c r="O135" s="196"/>
      <c r="P135" s="196"/>
      <c r="Q135" s="196"/>
      <c r="R135" s="196"/>
      <c r="S135" s="196"/>
      <c r="T135" s="197"/>
      <c r="AT135" s="198" t="s">
        <v>234</v>
      </c>
      <c r="AU135" s="198" t="s">
        <v>86</v>
      </c>
      <c r="AV135" s="13" t="s">
        <v>86</v>
      </c>
      <c r="AW135" s="13" t="s">
        <v>37</v>
      </c>
      <c r="AX135" s="13" t="s">
        <v>76</v>
      </c>
      <c r="AY135" s="198" t="s">
        <v>225</v>
      </c>
    </row>
    <row r="136" spans="2:51" s="13" customFormat="1" ht="11.25">
      <c r="B136" s="187"/>
      <c r="C136" s="188"/>
      <c r="D136" s="189" t="s">
        <v>234</v>
      </c>
      <c r="E136" s="190" t="s">
        <v>19</v>
      </c>
      <c r="F136" s="191" t="s">
        <v>286</v>
      </c>
      <c r="G136" s="188"/>
      <c r="H136" s="192">
        <v>3.5</v>
      </c>
      <c r="I136" s="193"/>
      <c r="J136" s="188"/>
      <c r="K136" s="188"/>
      <c r="L136" s="194"/>
      <c r="M136" s="195"/>
      <c r="N136" s="196"/>
      <c r="O136" s="196"/>
      <c r="P136" s="196"/>
      <c r="Q136" s="196"/>
      <c r="R136" s="196"/>
      <c r="S136" s="196"/>
      <c r="T136" s="197"/>
      <c r="AT136" s="198" t="s">
        <v>234</v>
      </c>
      <c r="AU136" s="198" t="s">
        <v>86</v>
      </c>
      <c r="AV136" s="13" t="s">
        <v>86</v>
      </c>
      <c r="AW136" s="13" t="s">
        <v>37</v>
      </c>
      <c r="AX136" s="13" t="s">
        <v>76</v>
      </c>
      <c r="AY136" s="198" t="s">
        <v>225</v>
      </c>
    </row>
    <row r="137" spans="2:51" s="13" customFormat="1" ht="11.25">
      <c r="B137" s="187"/>
      <c r="C137" s="188"/>
      <c r="D137" s="189" t="s">
        <v>234</v>
      </c>
      <c r="E137" s="190" t="s">
        <v>19</v>
      </c>
      <c r="F137" s="191" t="s">
        <v>287</v>
      </c>
      <c r="G137" s="188"/>
      <c r="H137" s="192">
        <v>3.5</v>
      </c>
      <c r="I137" s="193"/>
      <c r="J137" s="188"/>
      <c r="K137" s="188"/>
      <c r="L137" s="194"/>
      <c r="M137" s="195"/>
      <c r="N137" s="196"/>
      <c r="O137" s="196"/>
      <c r="P137" s="196"/>
      <c r="Q137" s="196"/>
      <c r="R137" s="196"/>
      <c r="S137" s="196"/>
      <c r="T137" s="197"/>
      <c r="AT137" s="198" t="s">
        <v>234</v>
      </c>
      <c r="AU137" s="198" t="s">
        <v>86</v>
      </c>
      <c r="AV137" s="13" t="s">
        <v>86</v>
      </c>
      <c r="AW137" s="13" t="s">
        <v>37</v>
      </c>
      <c r="AX137" s="13" t="s">
        <v>76</v>
      </c>
      <c r="AY137" s="198" t="s">
        <v>225</v>
      </c>
    </row>
    <row r="138" spans="2:51" s="13" customFormat="1" ht="11.25">
      <c r="B138" s="187"/>
      <c r="C138" s="188"/>
      <c r="D138" s="189" t="s">
        <v>234</v>
      </c>
      <c r="E138" s="190" t="s">
        <v>19</v>
      </c>
      <c r="F138" s="191" t="s">
        <v>288</v>
      </c>
      <c r="G138" s="188"/>
      <c r="H138" s="192">
        <v>1.9</v>
      </c>
      <c r="I138" s="193"/>
      <c r="J138" s="188"/>
      <c r="K138" s="188"/>
      <c r="L138" s="194"/>
      <c r="M138" s="195"/>
      <c r="N138" s="196"/>
      <c r="O138" s="196"/>
      <c r="P138" s="196"/>
      <c r="Q138" s="196"/>
      <c r="R138" s="196"/>
      <c r="S138" s="196"/>
      <c r="T138" s="197"/>
      <c r="AT138" s="198" t="s">
        <v>234</v>
      </c>
      <c r="AU138" s="198" t="s">
        <v>86</v>
      </c>
      <c r="AV138" s="13" t="s">
        <v>86</v>
      </c>
      <c r="AW138" s="13" t="s">
        <v>37</v>
      </c>
      <c r="AX138" s="13" t="s">
        <v>76</v>
      </c>
      <c r="AY138" s="198" t="s">
        <v>225</v>
      </c>
    </row>
    <row r="139" spans="2:51" s="13" customFormat="1" ht="11.25">
      <c r="B139" s="187"/>
      <c r="C139" s="188"/>
      <c r="D139" s="189" t="s">
        <v>234</v>
      </c>
      <c r="E139" s="190" t="s">
        <v>19</v>
      </c>
      <c r="F139" s="191" t="s">
        <v>289</v>
      </c>
      <c r="G139" s="188"/>
      <c r="H139" s="192">
        <v>1.9</v>
      </c>
      <c r="I139" s="193"/>
      <c r="J139" s="188"/>
      <c r="K139" s="188"/>
      <c r="L139" s="194"/>
      <c r="M139" s="195"/>
      <c r="N139" s="196"/>
      <c r="O139" s="196"/>
      <c r="P139" s="196"/>
      <c r="Q139" s="196"/>
      <c r="R139" s="196"/>
      <c r="S139" s="196"/>
      <c r="T139" s="197"/>
      <c r="AT139" s="198" t="s">
        <v>234</v>
      </c>
      <c r="AU139" s="198" t="s">
        <v>86</v>
      </c>
      <c r="AV139" s="13" t="s">
        <v>86</v>
      </c>
      <c r="AW139" s="13" t="s">
        <v>37</v>
      </c>
      <c r="AX139" s="13" t="s">
        <v>76</v>
      </c>
      <c r="AY139" s="198" t="s">
        <v>225</v>
      </c>
    </row>
    <row r="140" spans="2:51" s="13" customFormat="1" ht="22.5">
      <c r="B140" s="187"/>
      <c r="C140" s="188"/>
      <c r="D140" s="189" t="s">
        <v>234</v>
      </c>
      <c r="E140" s="190" t="s">
        <v>19</v>
      </c>
      <c r="F140" s="191" t="s">
        <v>290</v>
      </c>
      <c r="G140" s="188"/>
      <c r="H140" s="192">
        <v>1.9</v>
      </c>
      <c r="I140" s="193"/>
      <c r="J140" s="188"/>
      <c r="K140" s="188"/>
      <c r="L140" s="194"/>
      <c r="M140" s="195"/>
      <c r="N140" s="196"/>
      <c r="O140" s="196"/>
      <c r="P140" s="196"/>
      <c r="Q140" s="196"/>
      <c r="R140" s="196"/>
      <c r="S140" s="196"/>
      <c r="T140" s="197"/>
      <c r="AT140" s="198" t="s">
        <v>234</v>
      </c>
      <c r="AU140" s="198" t="s">
        <v>86</v>
      </c>
      <c r="AV140" s="13" t="s">
        <v>86</v>
      </c>
      <c r="AW140" s="13" t="s">
        <v>37</v>
      </c>
      <c r="AX140" s="13" t="s">
        <v>76</v>
      </c>
      <c r="AY140" s="198" t="s">
        <v>225</v>
      </c>
    </row>
    <row r="141" spans="2:51" s="13" customFormat="1" ht="22.5">
      <c r="B141" s="187"/>
      <c r="C141" s="188"/>
      <c r="D141" s="189" t="s">
        <v>234</v>
      </c>
      <c r="E141" s="190" t="s">
        <v>19</v>
      </c>
      <c r="F141" s="191" t="s">
        <v>291</v>
      </c>
      <c r="G141" s="188"/>
      <c r="H141" s="192">
        <v>1.9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76</v>
      </c>
      <c r="AY141" s="198" t="s">
        <v>225</v>
      </c>
    </row>
    <row r="142" spans="2:51" s="13" customFormat="1" ht="11.25">
      <c r="B142" s="187"/>
      <c r="C142" s="188"/>
      <c r="D142" s="189" t="s">
        <v>234</v>
      </c>
      <c r="E142" s="190" t="s">
        <v>19</v>
      </c>
      <c r="F142" s="191" t="s">
        <v>292</v>
      </c>
      <c r="G142" s="188"/>
      <c r="H142" s="192">
        <v>0.95</v>
      </c>
      <c r="I142" s="193"/>
      <c r="J142" s="188"/>
      <c r="K142" s="188"/>
      <c r="L142" s="194"/>
      <c r="M142" s="195"/>
      <c r="N142" s="196"/>
      <c r="O142" s="196"/>
      <c r="P142" s="196"/>
      <c r="Q142" s="196"/>
      <c r="R142" s="196"/>
      <c r="S142" s="196"/>
      <c r="T142" s="197"/>
      <c r="AT142" s="198" t="s">
        <v>234</v>
      </c>
      <c r="AU142" s="198" t="s">
        <v>86</v>
      </c>
      <c r="AV142" s="13" t="s">
        <v>86</v>
      </c>
      <c r="AW142" s="13" t="s">
        <v>37</v>
      </c>
      <c r="AX142" s="13" t="s">
        <v>76</v>
      </c>
      <c r="AY142" s="198" t="s">
        <v>225</v>
      </c>
    </row>
    <row r="143" spans="2:51" s="13" customFormat="1" ht="11.25">
      <c r="B143" s="187"/>
      <c r="C143" s="188"/>
      <c r="D143" s="189" t="s">
        <v>234</v>
      </c>
      <c r="E143" s="190" t="s">
        <v>19</v>
      </c>
      <c r="F143" s="191" t="s">
        <v>293</v>
      </c>
      <c r="G143" s="188"/>
      <c r="H143" s="192">
        <v>1.75</v>
      </c>
      <c r="I143" s="193"/>
      <c r="J143" s="188"/>
      <c r="K143" s="188"/>
      <c r="L143" s="194"/>
      <c r="M143" s="195"/>
      <c r="N143" s="196"/>
      <c r="O143" s="196"/>
      <c r="P143" s="196"/>
      <c r="Q143" s="196"/>
      <c r="R143" s="196"/>
      <c r="S143" s="196"/>
      <c r="T143" s="197"/>
      <c r="AT143" s="198" t="s">
        <v>234</v>
      </c>
      <c r="AU143" s="198" t="s">
        <v>86</v>
      </c>
      <c r="AV143" s="13" t="s">
        <v>86</v>
      </c>
      <c r="AW143" s="13" t="s">
        <v>37</v>
      </c>
      <c r="AX143" s="13" t="s">
        <v>76</v>
      </c>
      <c r="AY143" s="198" t="s">
        <v>225</v>
      </c>
    </row>
    <row r="144" spans="2:51" s="13" customFormat="1" ht="11.25">
      <c r="B144" s="187"/>
      <c r="C144" s="188"/>
      <c r="D144" s="189" t="s">
        <v>234</v>
      </c>
      <c r="E144" s="190" t="s">
        <v>19</v>
      </c>
      <c r="F144" s="191" t="s">
        <v>294</v>
      </c>
      <c r="G144" s="188"/>
      <c r="H144" s="192">
        <v>1.75</v>
      </c>
      <c r="I144" s="193"/>
      <c r="J144" s="188"/>
      <c r="K144" s="188"/>
      <c r="L144" s="194"/>
      <c r="M144" s="195"/>
      <c r="N144" s="196"/>
      <c r="O144" s="196"/>
      <c r="P144" s="196"/>
      <c r="Q144" s="196"/>
      <c r="R144" s="196"/>
      <c r="S144" s="196"/>
      <c r="T144" s="197"/>
      <c r="AT144" s="198" t="s">
        <v>234</v>
      </c>
      <c r="AU144" s="198" t="s">
        <v>86</v>
      </c>
      <c r="AV144" s="13" t="s">
        <v>86</v>
      </c>
      <c r="AW144" s="13" t="s">
        <v>37</v>
      </c>
      <c r="AX144" s="13" t="s">
        <v>76</v>
      </c>
      <c r="AY144" s="198" t="s">
        <v>225</v>
      </c>
    </row>
    <row r="145" spans="1:65" s="13" customFormat="1" ht="11.25">
      <c r="B145" s="187"/>
      <c r="C145" s="188"/>
      <c r="D145" s="189" t="s">
        <v>234</v>
      </c>
      <c r="E145" s="190" t="s">
        <v>19</v>
      </c>
      <c r="F145" s="191" t="s">
        <v>295</v>
      </c>
      <c r="G145" s="188"/>
      <c r="H145" s="192">
        <v>0.95</v>
      </c>
      <c r="I145" s="193"/>
      <c r="J145" s="188"/>
      <c r="K145" s="188"/>
      <c r="L145" s="194"/>
      <c r="M145" s="195"/>
      <c r="N145" s="196"/>
      <c r="O145" s="196"/>
      <c r="P145" s="196"/>
      <c r="Q145" s="196"/>
      <c r="R145" s="196"/>
      <c r="S145" s="196"/>
      <c r="T145" s="197"/>
      <c r="AT145" s="198" t="s">
        <v>234</v>
      </c>
      <c r="AU145" s="198" t="s">
        <v>86</v>
      </c>
      <c r="AV145" s="13" t="s">
        <v>86</v>
      </c>
      <c r="AW145" s="13" t="s">
        <v>37</v>
      </c>
      <c r="AX145" s="13" t="s">
        <v>76</v>
      </c>
      <c r="AY145" s="198" t="s">
        <v>225</v>
      </c>
    </row>
    <row r="146" spans="1:65" s="13" customFormat="1" ht="11.25">
      <c r="B146" s="187"/>
      <c r="C146" s="188"/>
      <c r="D146" s="189" t="s">
        <v>234</v>
      </c>
      <c r="E146" s="190" t="s">
        <v>19</v>
      </c>
      <c r="F146" s="191" t="s">
        <v>296</v>
      </c>
      <c r="G146" s="188"/>
      <c r="H146" s="192">
        <v>0.95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76</v>
      </c>
      <c r="AY146" s="198" t="s">
        <v>225</v>
      </c>
    </row>
    <row r="147" spans="1:65" s="13" customFormat="1" ht="11.25">
      <c r="B147" s="187"/>
      <c r="C147" s="188"/>
      <c r="D147" s="189" t="s">
        <v>234</v>
      </c>
      <c r="E147" s="190" t="s">
        <v>19</v>
      </c>
      <c r="F147" s="191" t="s">
        <v>297</v>
      </c>
      <c r="G147" s="188"/>
      <c r="H147" s="192">
        <v>1.75</v>
      </c>
      <c r="I147" s="193"/>
      <c r="J147" s="188"/>
      <c r="K147" s="188"/>
      <c r="L147" s="194"/>
      <c r="M147" s="195"/>
      <c r="N147" s="196"/>
      <c r="O147" s="196"/>
      <c r="P147" s="196"/>
      <c r="Q147" s="196"/>
      <c r="R147" s="196"/>
      <c r="S147" s="196"/>
      <c r="T147" s="197"/>
      <c r="AT147" s="198" t="s">
        <v>234</v>
      </c>
      <c r="AU147" s="198" t="s">
        <v>86</v>
      </c>
      <c r="AV147" s="13" t="s">
        <v>86</v>
      </c>
      <c r="AW147" s="13" t="s">
        <v>37</v>
      </c>
      <c r="AX147" s="13" t="s">
        <v>76</v>
      </c>
      <c r="AY147" s="198" t="s">
        <v>225</v>
      </c>
    </row>
    <row r="148" spans="1:65" s="13" customFormat="1" ht="11.25">
      <c r="B148" s="187"/>
      <c r="C148" s="188"/>
      <c r="D148" s="189" t="s">
        <v>234</v>
      </c>
      <c r="E148" s="190" t="s">
        <v>19</v>
      </c>
      <c r="F148" s="191" t="s">
        <v>298</v>
      </c>
      <c r="G148" s="188"/>
      <c r="H148" s="192">
        <v>1.75</v>
      </c>
      <c r="I148" s="193"/>
      <c r="J148" s="188"/>
      <c r="K148" s="188"/>
      <c r="L148" s="194"/>
      <c r="M148" s="195"/>
      <c r="N148" s="196"/>
      <c r="O148" s="196"/>
      <c r="P148" s="196"/>
      <c r="Q148" s="196"/>
      <c r="R148" s="196"/>
      <c r="S148" s="196"/>
      <c r="T148" s="197"/>
      <c r="AT148" s="198" t="s">
        <v>234</v>
      </c>
      <c r="AU148" s="198" t="s">
        <v>86</v>
      </c>
      <c r="AV148" s="13" t="s">
        <v>86</v>
      </c>
      <c r="AW148" s="13" t="s">
        <v>37</v>
      </c>
      <c r="AX148" s="13" t="s">
        <v>76</v>
      </c>
      <c r="AY148" s="198" t="s">
        <v>225</v>
      </c>
    </row>
    <row r="149" spans="1:65" s="13" customFormat="1" ht="11.25">
      <c r="B149" s="187"/>
      <c r="C149" s="188"/>
      <c r="D149" s="189" t="s">
        <v>234</v>
      </c>
      <c r="E149" s="190" t="s">
        <v>19</v>
      </c>
      <c r="F149" s="191" t="s">
        <v>299</v>
      </c>
      <c r="G149" s="188"/>
      <c r="H149" s="192">
        <v>1.75</v>
      </c>
      <c r="I149" s="193"/>
      <c r="J149" s="188"/>
      <c r="K149" s="188"/>
      <c r="L149" s="194"/>
      <c r="M149" s="195"/>
      <c r="N149" s="196"/>
      <c r="O149" s="196"/>
      <c r="P149" s="196"/>
      <c r="Q149" s="196"/>
      <c r="R149" s="196"/>
      <c r="S149" s="196"/>
      <c r="T149" s="197"/>
      <c r="AT149" s="198" t="s">
        <v>234</v>
      </c>
      <c r="AU149" s="198" t="s">
        <v>86</v>
      </c>
      <c r="AV149" s="13" t="s">
        <v>86</v>
      </c>
      <c r="AW149" s="13" t="s">
        <v>37</v>
      </c>
      <c r="AX149" s="13" t="s">
        <v>76</v>
      </c>
      <c r="AY149" s="198" t="s">
        <v>225</v>
      </c>
    </row>
    <row r="150" spans="1:65" s="14" customFormat="1" ht="11.25">
      <c r="B150" s="199"/>
      <c r="C150" s="200"/>
      <c r="D150" s="189" t="s">
        <v>234</v>
      </c>
      <c r="E150" s="201" t="s">
        <v>19</v>
      </c>
      <c r="F150" s="202" t="s">
        <v>245</v>
      </c>
      <c r="G150" s="200"/>
      <c r="H150" s="203">
        <v>44.3</v>
      </c>
      <c r="I150" s="204"/>
      <c r="J150" s="200"/>
      <c r="K150" s="200"/>
      <c r="L150" s="205"/>
      <c r="M150" s="206"/>
      <c r="N150" s="207"/>
      <c r="O150" s="207"/>
      <c r="P150" s="207"/>
      <c r="Q150" s="207"/>
      <c r="R150" s="207"/>
      <c r="S150" s="207"/>
      <c r="T150" s="208"/>
      <c r="AT150" s="209" t="s">
        <v>234</v>
      </c>
      <c r="AU150" s="209" t="s">
        <v>86</v>
      </c>
      <c r="AV150" s="14" t="s">
        <v>232</v>
      </c>
      <c r="AW150" s="14" t="s">
        <v>37</v>
      </c>
      <c r="AX150" s="14" t="s">
        <v>84</v>
      </c>
      <c r="AY150" s="209" t="s">
        <v>225</v>
      </c>
    </row>
    <row r="151" spans="1:65" s="12" customFormat="1" ht="22.9" customHeight="1">
      <c r="B151" s="158"/>
      <c r="C151" s="159"/>
      <c r="D151" s="160" t="s">
        <v>75</v>
      </c>
      <c r="E151" s="172" t="s">
        <v>86</v>
      </c>
      <c r="F151" s="172" t="s">
        <v>300</v>
      </c>
      <c r="G151" s="159"/>
      <c r="H151" s="159"/>
      <c r="I151" s="162"/>
      <c r="J151" s="173">
        <f>BK151</f>
        <v>0</v>
      </c>
      <c r="K151" s="159"/>
      <c r="L151" s="164"/>
      <c r="M151" s="165"/>
      <c r="N151" s="166"/>
      <c r="O151" s="166"/>
      <c r="P151" s="167">
        <f>SUM(P152:P204)</f>
        <v>0</v>
      </c>
      <c r="Q151" s="166"/>
      <c r="R151" s="167">
        <f>SUM(R152:R204)</f>
        <v>148.50260985</v>
      </c>
      <c r="S151" s="166"/>
      <c r="T151" s="168">
        <f>SUM(T152:T204)</f>
        <v>0</v>
      </c>
      <c r="AR151" s="169" t="s">
        <v>84</v>
      </c>
      <c r="AT151" s="170" t="s">
        <v>75</v>
      </c>
      <c r="AU151" s="170" t="s">
        <v>84</v>
      </c>
      <c r="AY151" s="169" t="s">
        <v>225</v>
      </c>
      <c r="BK151" s="171">
        <f>SUM(BK152:BK204)</f>
        <v>0</v>
      </c>
    </row>
    <row r="152" spans="1:65" s="2" customFormat="1" ht="33" customHeight="1">
      <c r="A152" s="35"/>
      <c r="B152" s="36"/>
      <c r="C152" s="174" t="s">
        <v>232</v>
      </c>
      <c r="D152" s="174" t="s">
        <v>227</v>
      </c>
      <c r="E152" s="175" t="s">
        <v>301</v>
      </c>
      <c r="F152" s="176" t="s">
        <v>302</v>
      </c>
      <c r="G152" s="177" t="s">
        <v>248</v>
      </c>
      <c r="H152" s="178">
        <v>56.7</v>
      </c>
      <c r="I152" s="179"/>
      <c r="J152" s="180">
        <f>ROUND(I152*H152,2)</f>
        <v>0</v>
      </c>
      <c r="K152" s="176" t="s">
        <v>231</v>
      </c>
      <c r="L152" s="40"/>
      <c r="M152" s="181" t="s">
        <v>19</v>
      </c>
      <c r="N152" s="182" t="s">
        <v>47</v>
      </c>
      <c r="O152" s="65"/>
      <c r="P152" s="183">
        <f>O152*H152</f>
        <v>0</v>
      </c>
      <c r="Q152" s="183">
        <v>2.45329</v>
      </c>
      <c r="R152" s="183">
        <f>Q152*H152</f>
        <v>139.10154299999999</v>
      </c>
      <c r="S152" s="183">
        <v>0</v>
      </c>
      <c r="T152" s="184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5" t="s">
        <v>232</v>
      </c>
      <c r="AT152" s="185" t="s">
        <v>227</v>
      </c>
      <c r="AU152" s="185" t="s">
        <v>86</v>
      </c>
      <c r="AY152" s="18" t="s">
        <v>225</v>
      </c>
      <c r="BE152" s="186">
        <f>IF(N152="základní",J152,0)</f>
        <v>0</v>
      </c>
      <c r="BF152" s="186">
        <f>IF(N152="snížená",J152,0)</f>
        <v>0</v>
      </c>
      <c r="BG152" s="186">
        <f>IF(N152="zákl. přenesená",J152,0)</f>
        <v>0</v>
      </c>
      <c r="BH152" s="186">
        <f>IF(N152="sníž. přenesená",J152,0)</f>
        <v>0</v>
      </c>
      <c r="BI152" s="186">
        <f>IF(N152="nulová",J152,0)</f>
        <v>0</v>
      </c>
      <c r="BJ152" s="18" t="s">
        <v>84</v>
      </c>
      <c r="BK152" s="186">
        <f>ROUND(I152*H152,2)</f>
        <v>0</v>
      </c>
      <c r="BL152" s="18" t="s">
        <v>232</v>
      </c>
      <c r="BM152" s="185" t="s">
        <v>303</v>
      </c>
    </row>
    <row r="153" spans="1:65" s="13" customFormat="1" ht="11.25">
      <c r="B153" s="187"/>
      <c r="C153" s="188"/>
      <c r="D153" s="189" t="s">
        <v>234</v>
      </c>
      <c r="E153" s="190" t="s">
        <v>19</v>
      </c>
      <c r="F153" s="191" t="s">
        <v>304</v>
      </c>
      <c r="G153" s="188"/>
      <c r="H153" s="192">
        <v>0.9</v>
      </c>
      <c r="I153" s="193"/>
      <c r="J153" s="188"/>
      <c r="K153" s="188"/>
      <c r="L153" s="194"/>
      <c r="M153" s="195"/>
      <c r="N153" s="196"/>
      <c r="O153" s="196"/>
      <c r="P153" s="196"/>
      <c r="Q153" s="196"/>
      <c r="R153" s="196"/>
      <c r="S153" s="196"/>
      <c r="T153" s="197"/>
      <c r="AT153" s="198" t="s">
        <v>234</v>
      </c>
      <c r="AU153" s="198" t="s">
        <v>86</v>
      </c>
      <c r="AV153" s="13" t="s">
        <v>86</v>
      </c>
      <c r="AW153" s="13" t="s">
        <v>37</v>
      </c>
      <c r="AX153" s="13" t="s">
        <v>76</v>
      </c>
      <c r="AY153" s="198" t="s">
        <v>225</v>
      </c>
    </row>
    <row r="154" spans="1:65" s="13" customFormat="1" ht="11.25">
      <c r="B154" s="187"/>
      <c r="C154" s="188"/>
      <c r="D154" s="189" t="s">
        <v>234</v>
      </c>
      <c r="E154" s="190" t="s">
        <v>19</v>
      </c>
      <c r="F154" s="191" t="s">
        <v>305</v>
      </c>
      <c r="G154" s="188"/>
      <c r="H154" s="192">
        <v>0.9</v>
      </c>
      <c r="I154" s="193"/>
      <c r="J154" s="188"/>
      <c r="K154" s="188"/>
      <c r="L154" s="194"/>
      <c r="M154" s="195"/>
      <c r="N154" s="196"/>
      <c r="O154" s="196"/>
      <c r="P154" s="196"/>
      <c r="Q154" s="196"/>
      <c r="R154" s="196"/>
      <c r="S154" s="196"/>
      <c r="T154" s="197"/>
      <c r="AT154" s="198" t="s">
        <v>234</v>
      </c>
      <c r="AU154" s="198" t="s">
        <v>86</v>
      </c>
      <c r="AV154" s="13" t="s">
        <v>86</v>
      </c>
      <c r="AW154" s="13" t="s">
        <v>37</v>
      </c>
      <c r="AX154" s="13" t="s">
        <v>76</v>
      </c>
      <c r="AY154" s="198" t="s">
        <v>225</v>
      </c>
    </row>
    <row r="155" spans="1:65" s="13" customFormat="1" ht="11.25">
      <c r="B155" s="187"/>
      <c r="C155" s="188"/>
      <c r="D155" s="189" t="s">
        <v>234</v>
      </c>
      <c r="E155" s="190" t="s">
        <v>19</v>
      </c>
      <c r="F155" s="191" t="s">
        <v>306</v>
      </c>
      <c r="G155" s="188"/>
      <c r="H155" s="192">
        <v>0.9</v>
      </c>
      <c r="I155" s="193"/>
      <c r="J155" s="188"/>
      <c r="K155" s="188"/>
      <c r="L155" s="194"/>
      <c r="M155" s="195"/>
      <c r="N155" s="196"/>
      <c r="O155" s="196"/>
      <c r="P155" s="196"/>
      <c r="Q155" s="196"/>
      <c r="R155" s="196"/>
      <c r="S155" s="196"/>
      <c r="T155" s="197"/>
      <c r="AT155" s="198" t="s">
        <v>234</v>
      </c>
      <c r="AU155" s="198" t="s">
        <v>86</v>
      </c>
      <c r="AV155" s="13" t="s">
        <v>86</v>
      </c>
      <c r="AW155" s="13" t="s">
        <v>37</v>
      </c>
      <c r="AX155" s="13" t="s">
        <v>76</v>
      </c>
      <c r="AY155" s="198" t="s">
        <v>225</v>
      </c>
    </row>
    <row r="156" spans="1:65" s="13" customFormat="1" ht="11.25">
      <c r="B156" s="187"/>
      <c r="C156" s="188"/>
      <c r="D156" s="189" t="s">
        <v>234</v>
      </c>
      <c r="E156" s="190" t="s">
        <v>19</v>
      </c>
      <c r="F156" s="191" t="s">
        <v>307</v>
      </c>
      <c r="G156" s="188"/>
      <c r="H156" s="192">
        <v>0.9</v>
      </c>
      <c r="I156" s="193"/>
      <c r="J156" s="188"/>
      <c r="K156" s="188"/>
      <c r="L156" s="194"/>
      <c r="M156" s="195"/>
      <c r="N156" s="196"/>
      <c r="O156" s="196"/>
      <c r="P156" s="196"/>
      <c r="Q156" s="196"/>
      <c r="R156" s="196"/>
      <c r="S156" s="196"/>
      <c r="T156" s="197"/>
      <c r="AT156" s="198" t="s">
        <v>234</v>
      </c>
      <c r="AU156" s="198" t="s">
        <v>86</v>
      </c>
      <c r="AV156" s="13" t="s">
        <v>86</v>
      </c>
      <c r="AW156" s="13" t="s">
        <v>37</v>
      </c>
      <c r="AX156" s="13" t="s">
        <v>76</v>
      </c>
      <c r="AY156" s="198" t="s">
        <v>225</v>
      </c>
    </row>
    <row r="157" spans="1:65" s="13" customFormat="1" ht="11.25">
      <c r="B157" s="187"/>
      <c r="C157" s="188"/>
      <c r="D157" s="189" t="s">
        <v>234</v>
      </c>
      <c r="E157" s="190" t="s">
        <v>19</v>
      </c>
      <c r="F157" s="191" t="s">
        <v>308</v>
      </c>
      <c r="G157" s="188"/>
      <c r="H157" s="192">
        <v>4.5</v>
      </c>
      <c r="I157" s="193"/>
      <c r="J157" s="188"/>
      <c r="K157" s="188"/>
      <c r="L157" s="194"/>
      <c r="M157" s="195"/>
      <c r="N157" s="196"/>
      <c r="O157" s="196"/>
      <c r="P157" s="196"/>
      <c r="Q157" s="196"/>
      <c r="R157" s="196"/>
      <c r="S157" s="196"/>
      <c r="T157" s="197"/>
      <c r="AT157" s="198" t="s">
        <v>234</v>
      </c>
      <c r="AU157" s="198" t="s">
        <v>86</v>
      </c>
      <c r="AV157" s="13" t="s">
        <v>86</v>
      </c>
      <c r="AW157" s="13" t="s">
        <v>37</v>
      </c>
      <c r="AX157" s="13" t="s">
        <v>76</v>
      </c>
      <c r="AY157" s="198" t="s">
        <v>225</v>
      </c>
    </row>
    <row r="158" spans="1:65" s="13" customFormat="1" ht="11.25">
      <c r="B158" s="187"/>
      <c r="C158" s="188"/>
      <c r="D158" s="189" t="s">
        <v>234</v>
      </c>
      <c r="E158" s="190" t="s">
        <v>19</v>
      </c>
      <c r="F158" s="191" t="s">
        <v>309</v>
      </c>
      <c r="G158" s="188"/>
      <c r="H158" s="192">
        <v>0.9</v>
      </c>
      <c r="I158" s="193"/>
      <c r="J158" s="188"/>
      <c r="K158" s="188"/>
      <c r="L158" s="194"/>
      <c r="M158" s="195"/>
      <c r="N158" s="196"/>
      <c r="O158" s="196"/>
      <c r="P158" s="196"/>
      <c r="Q158" s="196"/>
      <c r="R158" s="196"/>
      <c r="S158" s="196"/>
      <c r="T158" s="197"/>
      <c r="AT158" s="198" t="s">
        <v>234</v>
      </c>
      <c r="AU158" s="198" t="s">
        <v>86</v>
      </c>
      <c r="AV158" s="13" t="s">
        <v>86</v>
      </c>
      <c r="AW158" s="13" t="s">
        <v>37</v>
      </c>
      <c r="AX158" s="13" t="s">
        <v>76</v>
      </c>
      <c r="AY158" s="198" t="s">
        <v>225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310</v>
      </c>
      <c r="G159" s="188"/>
      <c r="H159" s="192">
        <v>0.9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76</v>
      </c>
      <c r="AY159" s="198" t="s">
        <v>225</v>
      </c>
    </row>
    <row r="160" spans="1:65" s="13" customFormat="1" ht="11.25">
      <c r="B160" s="187"/>
      <c r="C160" s="188"/>
      <c r="D160" s="189" t="s">
        <v>234</v>
      </c>
      <c r="E160" s="190" t="s">
        <v>19</v>
      </c>
      <c r="F160" s="191" t="s">
        <v>311</v>
      </c>
      <c r="G160" s="188"/>
      <c r="H160" s="192">
        <v>4.5</v>
      </c>
      <c r="I160" s="193"/>
      <c r="J160" s="188"/>
      <c r="K160" s="188"/>
      <c r="L160" s="194"/>
      <c r="M160" s="195"/>
      <c r="N160" s="196"/>
      <c r="O160" s="196"/>
      <c r="P160" s="196"/>
      <c r="Q160" s="196"/>
      <c r="R160" s="196"/>
      <c r="S160" s="196"/>
      <c r="T160" s="197"/>
      <c r="AT160" s="198" t="s">
        <v>234</v>
      </c>
      <c r="AU160" s="198" t="s">
        <v>86</v>
      </c>
      <c r="AV160" s="13" t="s">
        <v>86</v>
      </c>
      <c r="AW160" s="13" t="s">
        <v>37</v>
      </c>
      <c r="AX160" s="13" t="s">
        <v>76</v>
      </c>
      <c r="AY160" s="198" t="s">
        <v>225</v>
      </c>
    </row>
    <row r="161" spans="2:51" s="13" customFormat="1" ht="11.25">
      <c r="B161" s="187"/>
      <c r="C161" s="188"/>
      <c r="D161" s="189" t="s">
        <v>234</v>
      </c>
      <c r="E161" s="190" t="s">
        <v>19</v>
      </c>
      <c r="F161" s="191" t="s">
        <v>312</v>
      </c>
      <c r="G161" s="188"/>
      <c r="H161" s="192">
        <v>4.5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76</v>
      </c>
      <c r="AY161" s="198" t="s">
        <v>225</v>
      </c>
    </row>
    <row r="162" spans="2:51" s="13" customFormat="1" ht="11.25">
      <c r="B162" s="187"/>
      <c r="C162" s="188"/>
      <c r="D162" s="189" t="s">
        <v>234</v>
      </c>
      <c r="E162" s="190" t="s">
        <v>19</v>
      </c>
      <c r="F162" s="191" t="s">
        <v>313</v>
      </c>
      <c r="G162" s="188"/>
      <c r="H162" s="192">
        <v>4.5</v>
      </c>
      <c r="I162" s="193"/>
      <c r="J162" s="188"/>
      <c r="K162" s="188"/>
      <c r="L162" s="194"/>
      <c r="M162" s="195"/>
      <c r="N162" s="196"/>
      <c r="O162" s="196"/>
      <c r="P162" s="196"/>
      <c r="Q162" s="196"/>
      <c r="R162" s="196"/>
      <c r="S162" s="196"/>
      <c r="T162" s="197"/>
      <c r="AT162" s="198" t="s">
        <v>234</v>
      </c>
      <c r="AU162" s="198" t="s">
        <v>86</v>
      </c>
      <c r="AV162" s="13" t="s">
        <v>86</v>
      </c>
      <c r="AW162" s="13" t="s">
        <v>37</v>
      </c>
      <c r="AX162" s="13" t="s">
        <v>76</v>
      </c>
      <c r="AY162" s="198" t="s">
        <v>225</v>
      </c>
    </row>
    <row r="163" spans="2:51" s="13" customFormat="1" ht="11.25">
      <c r="B163" s="187"/>
      <c r="C163" s="188"/>
      <c r="D163" s="189" t="s">
        <v>234</v>
      </c>
      <c r="E163" s="190" t="s">
        <v>19</v>
      </c>
      <c r="F163" s="191" t="s">
        <v>314</v>
      </c>
      <c r="G163" s="188"/>
      <c r="H163" s="192">
        <v>4.5</v>
      </c>
      <c r="I163" s="193"/>
      <c r="J163" s="188"/>
      <c r="K163" s="188"/>
      <c r="L163" s="194"/>
      <c r="M163" s="195"/>
      <c r="N163" s="196"/>
      <c r="O163" s="196"/>
      <c r="P163" s="196"/>
      <c r="Q163" s="196"/>
      <c r="R163" s="196"/>
      <c r="S163" s="196"/>
      <c r="T163" s="197"/>
      <c r="AT163" s="198" t="s">
        <v>234</v>
      </c>
      <c r="AU163" s="198" t="s">
        <v>86</v>
      </c>
      <c r="AV163" s="13" t="s">
        <v>86</v>
      </c>
      <c r="AW163" s="13" t="s">
        <v>37</v>
      </c>
      <c r="AX163" s="13" t="s">
        <v>76</v>
      </c>
      <c r="AY163" s="198" t="s">
        <v>225</v>
      </c>
    </row>
    <row r="164" spans="2:51" s="13" customFormat="1" ht="11.25">
      <c r="B164" s="187"/>
      <c r="C164" s="188"/>
      <c r="D164" s="189" t="s">
        <v>234</v>
      </c>
      <c r="E164" s="190" t="s">
        <v>19</v>
      </c>
      <c r="F164" s="191" t="s">
        <v>315</v>
      </c>
      <c r="G164" s="188"/>
      <c r="H164" s="192">
        <v>0.9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76</v>
      </c>
      <c r="AY164" s="198" t="s">
        <v>225</v>
      </c>
    </row>
    <row r="165" spans="2:51" s="13" customFormat="1" ht="11.25">
      <c r="B165" s="187"/>
      <c r="C165" s="188"/>
      <c r="D165" s="189" t="s">
        <v>234</v>
      </c>
      <c r="E165" s="190" t="s">
        <v>19</v>
      </c>
      <c r="F165" s="191" t="s">
        <v>316</v>
      </c>
      <c r="G165" s="188"/>
      <c r="H165" s="192">
        <v>0.9</v>
      </c>
      <c r="I165" s="193"/>
      <c r="J165" s="188"/>
      <c r="K165" s="188"/>
      <c r="L165" s="194"/>
      <c r="M165" s="195"/>
      <c r="N165" s="196"/>
      <c r="O165" s="196"/>
      <c r="P165" s="196"/>
      <c r="Q165" s="196"/>
      <c r="R165" s="196"/>
      <c r="S165" s="196"/>
      <c r="T165" s="197"/>
      <c r="AT165" s="198" t="s">
        <v>234</v>
      </c>
      <c r="AU165" s="198" t="s">
        <v>86</v>
      </c>
      <c r="AV165" s="13" t="s">
        <v>86</v>
      </c>
      <c r="AW165" s="13" t="s">
        <v>37</v>
      </c>
      <c r="AX165" s="13" t="s">
        <v>76</v>
      </c>
      <c r="AY165" s="198" t="s">
        <v>225</v>
      </c>
    </row>
    <row r="166" spans="2:51" s="13" customFormat="1" ht="11.25">
      <c r="B166" s="187"/>
      <c r="C166" s="188"/>
      <c r="D166" s="189" t="s">
        <v>234</v>
      </c>
      <c r="E166" s="190" t="s">
        <v>19</v>
      </c>
      <c r="F166" s="191" t="s">
        <v>317</v>
      </c>
      <c r="G166" s="188"/>
      <c r="H166" s="192">
        <v>0.9</v>
      </c>
      <c r="I166" s="193"/>
      <c r="J166" s="188"/>
      <c r="K166" s="188"/>
      <c r="L166" s="194"/>
      <c r="M166" s="195"/>
      <c r="N166" s="196"/>
      <c r="O166" s="196"/>
      <c r="P166" s="196"/>
      <c r="Q166" s="196"/>
      <c r="R166" s="196"/>
      <c r="S166" s="196"/>
      <c r="T166" s="197"/>
      <c r="AT166" s="198" t="s">
        <v>234</v>
      </c>
      <c r="AU166" s="198" t="s">
        <v>86</v>
      </c>
      <c r="AV166" s="13" t="s">
        <v>86</v>
      </c>
      <c r="AW166" s="13" t="s">
        <v>37</v>
      </c>
      <c r="AX166" s="13" t="s">
        <v>76</v>
      </c>
      <c r="AY166" s="198" t="s">
        <v>225</v>
      </c>
    </row>
    <row r="167" spans="2:51" s="13" customFormat="1" ht="11.25">
      <c r="B167" s="187"/>
      <c r="C167" s="188"/>
      <c r="D167" s="189" t="s">
        <v>234</v>
      </c>
      <c r="E167" s="190" t="s">
        <v>19</v>
      </c>
      <c r="F167" s="191" t="s">
        <v>318</v>
      </c>
      <c r="G167" s="188"/>
      <c r="H167" s="192">
        <v>0.9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76</v>
      </c>
      <c r="AY167" s="198" t="s">
        <v>225</v>
      </c>
    </row>
    <row r="168" spans="2:51" s="13" customFormat="1" ht="11.25">
      <c r="B168" s="187"/>
      <c r="C168" s="188"/>
      <c r="D168" s="189" t="s">
        <v>234</v>
      </c>
      <c r="E168" s="190" t="s">
        <v>19</v>
      </c>
      <c r="F168" s="191" t="s">
        <v>319</v>
      </c>
      <c r="G168" s="188"/>
      <c r="H168" s="192">
        <v>0.9</v>
      </c>
      <c r="I168" s="193"/>
      <c r="J168" s="188"/>
      <c r="K168" s="188"/>
      <c r="L168" s="194"/>
      <c r="M168" s="195"/>
      <c r="N168" s="196"/>
      <c r="O168" s="196"/>
      <c r="P168" s="196"/>
      <c r="Q168" s="196"/>
      <c r="R168" s="196"/>
      <c r="S168" s="196"/>
      <c r="T168" s="197"/>
      <c r="AT168" s="198" t="s">
        <v>234</v>
      </c>
      <c r="AU168" s="198" t="s">
        <v>86</v>
      </c>
      <c r="AV168" s="13" t="s">
        <v>86</v>
      </c>
      <c r="AW168" s="13" t="s">
        <v>37</v>
      </c>
      <c r="AX168" s="13" t="s">
        <v>76</v>
      </c>
      <c r="AY168" s="198" t="s">
        <v>225</v>
      </c>
    </row>
    <row r="169" spans="2:51" s="13" customFormat="1" ht="11.25">
      <c r="B169" s="187"/>
      <c r="C169" s="188"/>
      <c r="D169" s="189" t="s">
        <v>234</v>
      </c>
      <c r="E169" s="190" t="s">
        <v>19</v>
      </c>
      <c r="F169" s="191" t="s">
        <v>320</v>
      </c>
      <c r="G169" s="188"/>
      <c r="H169" s="192">
        <v>4.5</v>
      </c>
      <c r="I169" s="193"/>
      <c r="J169" s="188"/>
      <c r="K169" s="188"/>
      <c r="L169" s="194"/>
      <c r="M169" s="195"/>
      <c r="N169" s="196"/>
      <c r="O169" s="196"/>
      <c r="P169" s="196"/>
      <c r="Q169" s="196"/>
      <c r="R169" s="196"/>
      <c r="S169" s="196"/>
      <c r="T169" s="197"/>
      <c r="AT169" s="198" t="s">
        <v>234</v>
      </c>
      <c r="AU169" s="198" t="s">
        <v>86</v>
      </c>
      <c r="AV169" s="13" t="s">
        <v>86</v>
      </c>
      <c r="AW169" s="13" t="s">
        <v>37</v>
      </c>
      <c r="AX169" s="13" t="s">
        <v>76</v>
      </c>
      <c r="AY169" s="198" t="s">
        <v>225</v>
      </c>
    </row>
    <row r="170" spans="2:51" s="13" customFormat="1" ht="11.25">
      <c r="B170" s="187"/>
      <c r="C170" s="188"/>
      <c r="D170" s="189" t="s">
        <v>234</v>
      </c>
      <c r="E170" s="190" t="s">
        <v>19</v>
      </c>
      <c r="F170" s="191" t="s">
        <v>321</v>
      </c>
      <c r="G170" s="188"/>
      <c r="H170" s="192">
        <v>4.5</v>
      </c>
      <c r="I170" s="193"/>
      <c r="J170" s="188"/>
      <c r="K170" s="188"/>
      <c r="L170" s="194"/>
      <c r="M170" s="195"/>
      <c r="N170" s="196"/>
      <c r="O170" s="196"/>
      <c r="P170" s="196"/>
      <c r="Q170" s="196"/>
      <c r="R170" s="196"/>
      <c r="S170" s="196"/>
      <c r="T170" s="197"/>
      <c r="AT170" s="198" t="s">
        <v>234</v>
      </c>
      <c r="AU170" s="198" t="s">
        <v>86</v>
      </c>
      <c r="AV170" s="13" t="s">
        <v>86</v>
      </c>
      <c r="AW170" s="13" t="s">
        <v>37</v>
      </c>
      <c r="AX170" s="13" t="s">
        <v>76</v>
      </c>
      <c r="AY170" s="198" t="s">
        <v>225</v>
      </c>
    </row>
    <row r="171" spans="2:51" s="13" customFormat="1" ht="11.25">
      <c r="B171" s="187"/>
      <c r="C171" s="188"/>
      <c r="D171" s="189" t="s">
        <v>234</v>
      </c>
      <c r="E171" s="190" t="s">
        <v>19</v>
      </c>
      <c r="F171" s="191" t="s">
        <v>322</v>
      </c>
      <c r="G171" s="188"/>
      <c r="H171" s="192">
        <v>0.9</v>
      </c>
      <c r="I171" s="193"/>
      <c r="J171" s="188"/>
      <c r="K171" s="188"/>
      <c r="L171" s="194"/>
      <c r="M171" s="195"/>
      <c r="N171" s="196"/>
      <c r="O171" s="196"/>
      <c r="P171" s="196"/>
      <c r="Q171" s="196"/>
      <c r="R171" s="196"/>
      <c r="S171" s="196"/>
      <c r="T171" s="197"/>
      <c r="AT171" s="198" t="s">
        <v>234</v>
      </c>
      <c r="AU171" s="198" t="s">
        <v>86</v>
      </c>
      <c r="AV171" s="13" t="s">
        <v>86</v>
      </c>
      <c r="AW171" s="13" t="s">
        <v>37</v>
      </c>
      <c r="AX171" s="13" t="s">
        <v>76</v>
      </c>
      <c r="AY171" s="198" t="s">
        <v>225</v>
      </c>
    </row>
    <row r="172" spans="2:51" s="13" customFormat="1" ht="11.25">
      <c r="B172" s="187"/>
      <c r="C172" s="188"/>
      <c r="D172" s="189" t="s">
        <v>234</v>
      </c>
      <c r="E172" s="190" t="s">
        <v>19</v>
      </c>
      <c r="F172" s="191" t="s">
        <v>323</v>
      </c>
      <c r="G172" s="188"/>
      <c r="H172" s="192">
        <v>0.9</v>
      </c>
      <c r="I172" s="193"/>
      <c r="J172" s="188"/>
      <c r="K172" s="188"/>
      <c r="L172" s="194"/>
      <c r="M172" s="195"/>
      <c r="N172" s="196"/>
      <c r="O172" s="196"/>
      <c r="P172" s="196"/>
      <c r="Q172" s="196"/>
      <c r="R172" s="196"/>
      <c r="S172" s="196"/>
      <c r="T172" s="197"/>
      <c r="AT172" s="198" t="s">
        <v>234</v>
      </c>
      <c r="AU172" s="198" t="s">
        <v>86</v>
      </c>
      <c r="AV172" s="13" t="s">
        <v>86</v>
      </c>
      <c r="AW172" s="13" t="s">
        <v>37</v>
      </c>
      <c r="AX172" s="13" t="s">
        <v>76</v>
      </c>
      <c r="AY172" s="198" t="s">
        <v>225</v>
      </c>
    </row>
    <row r="173" spans="2:51" s="13" customFormat="1" ht="11.25">
      <c r="B173" s="187"/>
      <c r="C173" s="188"/>
      <c r="D173" s="189" t="s">
        <v>234</v>
      </c>
      <c r="E173" s="190" t="s">
        <v>19</v>
      </c>
      <c r="F173" s="191" t="s">
        <v>324</v>
      </c>
      <c r="G173" s="188"/>
      <c r="H173" s="192">
        <v>4.5</v>
      </c>
      <c r="I173" s="193"/>
      <c r="J173" s="188"/>
      <c r="K173" s="188"/>
      <c r="L173" s="194"/>
      <c r="M173" s="195"/>
      <c r="N173" s="196"/>
      <c r="O173" s="196"/>
      <c r="P173" s="196"/>
      <c r="Q173" s="196"/>
      <c r="R173" s="196"/>
      <c r="S173" s="196"/>
      <c r="T173" s="197"/>
      <c r="AT173" s="198" t="s">
        <v>234</v>
      </c>
      <c r="AU173" s="198" t="s">
        <v>86</v>
      </c>
      <c r="AV173" s="13" t="s">
        <v>86</v>
      </c>
      <c r="AW173" s="13" t="s">
        <v>37</v>
      </c>
      <c r="AX173" s="13" t="s">
        <v>76</v>
      </c>
      <c r="AY173" s="198" t="s">
        <v>225</v>
      </c>
    </row>
    <row r="174" spans="2:51" s="13" customFormat="1" ht="11.25">
      <c r="B174" s="187"/>
      <c r="C174" s="188"/>
      <c r="D174" s="189" t="s">
        <v>234</v>
      </c>
      <c r="E174" s="190" t="s">
        <v>19</v>
      </c>
      <c r="F174" s="191" t="s">
        <v>325</v>
      </c>
      <c r="G174" s="188"/>
      <c r="H174" s="192">
        <v>4.5</v>
      </c>
      <c r="I174" s="193"/>
      <c r="J174" s="188"/>
      <c r="K174" s="188"/>
      <c r="L174" s="194"/>
      <c r="M174" s="195"/>
      <c r="N174" s="196"/>
      <c r="O174" s="196"/>
      <c r="P174" s="196"/>
      <c r="Q174" s="196"/>
      <c r="R174" s="196"/>
      <c r="S174" s="196"/>
      <c r="T174" s="197"/>
      <c r="AT174" s="198" t="s">
        <v>234</v>
      </c>
      <c r="AU174" s="198" t="s">
        <v>86</v>
      </c>
      <c r="AV174" s="13" t="s">
        <v>86</v>
      </c>
      <c r="AW174" s="13" t="s">
        <v>37</v>
      </c>
      <c r="AX174" s="13" t="s">
        <v>76</v>
      </c>
      <c r="AY174" s="198" t="s">
        <v>225</v>
      </c>
    </row>
    <row r="175" spans="2:51" s="13" customFormat="1" ht="11.25">
      <c r="B175" s="187"/>
      <c r="C175" s="188"/>
      <c r="D175" s="189" t="s">
        <v>234</v>
      </c>
      <c r="E175" s="190" t="s">
        <v>19</v>
      </c>
      <c r="F175" s="191" t="s">
        <v>326</v>
      </c>
      <c r="G175" s="188"/>
      <c r="H175" s="192">
        <v>4.5</v>
      </c>
      <c r="I175" s="193"/>
      <c r="J175" s="188"/>
      <c r="K175" s="188"/>
      <c r="L175" s="194"/>
      <c r="M175" s="195"/>
      <c r="N175" s="196"/>
      <c r="O175" s="196"/>
      <c r="P175" s="196"/>
      <c r="Q175" s="196"/>
      <c r="R175" s="196"/>
      <c r="S175" s="196"/>
      <c r="T175" s="197"/>
      <c r="AT175" s="198" t="s">
        <v>234</v>
      </c>
      <c r="AU175" s="198" t="s">
        <v>86</v>
      </c>
      <c r="AV175" s="13" t="s">
        <v>86</v>
      </c>
      <c r="AW175" s="13" t="s">
        <v>37</v>
      </c>
      <c r="AX175" s="13" t="s">
        <v>76</v>
      </c>
      <c r="AY175" s="198" t="s">
        <v>225</v>
      </c>
    </row>
    <row r="176" spans="2:51" s="14" customFormat="1" ht="11.25">
      <c r="B176" s="199"/>
      <c r="C176" s="200"/>
      <c r="D176" s="189" t="s">
        <v>234</v>
      </c>
      <c r="E176" s="201" t="s">
        <v>19</v>
      </c>
      <c r="F176" s="202" t="s">
        <v>245</v>
      </c>
      <c r="G176" s="200"/>
      <c r="H176" s="203">
        <v>56.7</v>
      </c>
      <c r="I176" s="204"/>
      <c r="J176" s="200"/>
      <c r="K176" s="200"/>
      <c r="L176" s="205"/>
      <c r="M176" s="206"/>
      <c r="N176" s="207"/>
      <c r="O176" s="207"/>
      <c r="P176" s="207"/>
      <c r="Q176" s="207"/>
      <c r="R176" s="207"/>
      <c r="S176" s="207"/>
      <c r="T176" s="208"/>
      <c r="AT176" s="209" t="s">
        <v>234</v>
      </c>
      <c r="AU176" s="209" t="s">
        <v>86</v>
      </c>
      <c r="AV176" s="14" t="s">
        <v>232</v>
      </c>
      <c r="AW176" s="14" t="s">
        <v>37</v>
      </c>
      <c r="AX176" s="14" t="s">
        <v>84</v>
      </c>
      <c r="AY176" s="209" t="s">
        <v>225</v>
      </c>
    </row>
    <row r="177" spans="1:65" s="2" customFormat="1" ht="16.5" customHeight="1">
      <c r="A177" s="35"/>
      <c r="B177" s="36"/>
      <c r="C177" s="174" t="s">
        <v>327</v>
      </c>
      <c r="D177" s="174" t="s">
        <v>227</v>
      </c>
      <c r="E177" s="175" t="s">
        <v>328</v>
      </c>
      <c r="F177" s="176" t="s">
        <v>329</v>
      </c>
      <c r="G177" s="177" t="s">
        <v>230</v>
      </c>
      <c r="H177" s="178">
        <v>137.19999999999999</v>
      </c>
      <c r="I177" s="179"/>
      <c r="J177" s="180">
        <f>ROUND(I177*H177,2)</f>
        <v>0</v>
      </c>
      <c r="K177" s="176" t="s">
        <v>231</v>
      </c>
      <c r="L177" s="40"/>
      <c r="M177" s="181" t="s">
        <v>19</v>
      </c>
      <c r="N177" s="182" t="s">
        <v>47</v>
      </c>
      <c r="O177" s="65"/>
      <c r="P177" s="183">
        <f>O177*H177</f>
        <v>0</v>
      </c>
      <c r="Q177" s="183">
        <v>2.64E-3</v>
      </c>
      <c r="R177" s="183">
        <f>Q177*H177</f>
        <v>0.36220799999999997</v>
      </c>
      <c r="S177" s="183">
        <v>0</v>
      </c>
      <c r="T177" s="184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5" t="s">
        <v>232</v>
      </c>
      <c r="AT177" s="185" t="s">
        <v>227</v>
      </c>
      <c r="AU177" s="185" t="s">
        <v>86</v>
      </c>
      <c r="AY177" s="18" t="s">
        <v>225</v>
      </c>
      <c r="BE177" s="186">
        <f>IF(N177="základní",J177,0)</f>
        <v>0</v>
      </c>
      <c r="BF177" s="186">
        <f>IF(N177="snížená",J177,0)</f>
        <v>0</v>
      </c>
      <c r="BG177" s="186">
        <f>IF(N177="zákl. přenesená",J177,0)</f>
        <v>0</v>
      </c>
      <c r="BH177" s="186">
        <f>IF(N177="sníž. přenesená",J177,0)</f>
        <v>0</v>
      </c>
      <c r="BI177" s="186">
        <f>IF(N177="nulová",J177,0)</f>
        <v>0</v>
      </c>
      <c r="BJ177" s="18" t="s">
        <v>84</v>
      </c>
      <c r="BK177" s="186">
        <f>ROUND(I177*H177,2)</f>
        <v>0</v>
      </c>
      <c r="BL177" s="18" t="s">
        <v>232</v>
      </c>
      <c r="BM177" s="185" t="s">
        <v>330</v>
      </c>
    </row>
    <row r="178" spans="1:65" s="13" customFormat="1" ht="11.25">
      <c r="B178" s="187"/>
      <c r="C178" s="188"/>
      <c r="D178" s="189" t="s">
        <v>234</v>
      </c>
      <c r="E178" s="190" t="s">
        <v>19</v>
      </c>
      <c r="F178" s="191" t="s">
        <v>331</v>
      </c>
      <c r="G178" s="188"/>
      <c r="H178" s="192">
        <v>2.8</v>
      </c>
      <c r="I178" s="193"/>
      <c r="J178" s="188"/>
      <c r="K178" s="188"/>
      <c r="L178" s="194"/>
      <c r="M178" s="195"/>
      <c r="N178" s="196"/>
      <c r="O178" s="196"/>
      <c r="P178" s="196"/>
      <c r="Q178" s="196"/>
      <c r="R178" s="196"/>
      <c r="S178" s="196"/>
      <c r="T178" s="197"/>
      <c r="AT178" s="198" t="s">
        <v>234</v>
      </c>
      <c r="AU178" s="198" t="s">
        <v>86</v>
      </c>
      <c r="AV178" s="13" t="s">
        <v>86</v>
      </c>
      <c r="AW178" s="13" t="s">
        <v>37</v>
      </c>
      <c r="AX178" s="13" t="s">
        <v>76</v>
      </c>
      <c r="AY178" s="198" t="s">
        <v>225</v>
      </c>
    </row>
    <row r="179" spans="1:65" s="13" customFormat="1" ht="11.25">
      <c r="B179" s="187"/>
      <c r="C179" s="188"/>
      <c r="D179" s="189" t="s">
        <v>234</v>
      </c>
      <c r="E179" s="190" t="s">
        <v>19</v>
      </c>
      <c r="F179" s="191" t="s">
        <v>332</v>
      </c>
      <c r="G179" s="188"/>
      <c r="H179" s="192">
        <v>2.8</v>
      </c>
      <c r="I179" s="193"/>
      <c r="J179" s="188"/>
      <c r="K179" s="188"/>
      <c r="L179" s="194"/>
      <c r="M179" s="195"/>
      <c r="N179" s="196"/>
      <c r="O179" s="196"/>
      <c r="P179" s="196"/>
      <c r="Q179" s="196"/>
      <c r="R179" s="196"/>
      <c r="S179" s="196"/>
      <c r="T179" s="197"/>
      <c r="AT179" s="198" t="s">
        <v>234</v>
      </c>
      <c r="AU179" s="198" t="s">
        <v>86</v>
      </c>
      <c r="AV179" s="13" t="s">
        <v>86</v>
      </c>
      <c r="AW179" s="13" t="s">
        <v>37</v>
      </c>
      <c r="AX179" s="13" t="s">
        <v>76</v>
      </c>
      <c r="AY179" s="198" t="s">
        <v>225</v>
      </c>
    </row>
    <row r="180" spans="1:65" s="13" customFormat="1" ht="11.25">
      <c r="B180" s="187"/>
      <c r="C180" s="188"/>
      <c r="D180" s="189" t="s">
        <v>234</v>
      </c>
      <c r="E180" s="190" t="s">
        <v>19</v>
      </c>
      <c r="F180" s="191" t="s">
        <v>333</v>
      </c>
      <c r="G180" s="188"/>
      <c r="H180" s="192">
        <v>2.8</v>
      </c>
      <c r="I180" s="193"/>
      <c r="J180" s="188"/>
      <c r="K180" s="188"/>
      <c r="L180" s="194"/>
      <c r="M180" s="195"/>
      <c r="N180" s="196"/>
      <c r="O180" s="196"/>
      <c r="P180" s="196"/>
      <c r="Q180" s="196"/>
      <c r="R180" s="196"/>
      <c r="S180" s="196"/>
      <c r="T180" s="197"/>
      <c r="AT180" s="198" t="s">
        <v>234</v>
      </c>
      <c r="AU180" s="198" t="s">
        <v>86</v>
      </c>
      <c r="AV180" s="13" t="s">
        <v>86</v>
      </c>
      <c r="AW180" s="13" t="s">
        <v>37</v>
      </c>
      <c r="AX180" s="13" t="s">
        <v>76</v>
      </c>
      <c r="AY180" s="198" t="s">
        <v>225</v>
      </c>
    </row>
    <row r="181" spans="1:65" s="13" customFormat="1" ht="11.25">
      <c r="B181" s="187"/>
      <c r="C181" s="188"/>
      <c r="D181" s="189" t="s">
        <v>234</v>
      </c>
      <c r="E181" s="190" t="s">
        <v>19</v>
      </c>
      <c r="F181" s="191" t="s">
        <v>334</v>
      </c>
      <c r="G181" s="188"/>
      <c r="H181" s="192">
        <v>5.6</v>
      </c>
      <c r="I181" s="193"/>
      <c r="J181" s="188"/>
      <c r="K181" s="188"/>
      <c r="L181" s="194"/>
      <c r="M181" s="195"/>
      <c r="N181" s="196"/>
      <c r="O181" s="196"/>
      <c r="P181" s="196"/>
      <c r="Q181" s="196"/>
      <c r="R181" s="196"/>
      <c r="S181" s="196"/>
      <c r="T181" s="197"/>
      <c r="AT181" s="198" t="s">
        <v>234</v>
      </c>
      <c r="AU181" s="198" t="s">
        <v>86</v>
      </c>
      <c r="AV181" s="13" t="s">
        <v>86</v>
      </c>
      <c r="AW181" s="13" t="s">
        <v>37</v>
      </c>
      <c r="AX181" s="13" t="s">
        <v>76</v>
      </c>
      <c r="AY181" s="198" t="s">
        <v>225</v>
      </c>
    </row>
    <row r="182" spans="1:65" s="13" customFormat="1" ht="11.25">
      <c r="B182" s="187"/>
      <c r="C182" s="188"/>
      <c r="D182" s="189" t="s">
        <v>234</v>
      </c>
      <c r="E182" s="190" t="s">
        <v>19</v>
      </c>
      <c r="F182" s="191" t="s">
        <v>335</v>
      </c>
      <c r="G182" s="188"/>
      <c r="H182" s="192">
        <v>12</v>
      </c>
      <c r="I182" s="193"/>
      <c r="J182" s="188"/>
      <c r="K182" s="188"/>
      <c r="L182" s="194"/>
      <c r="M182" s="195"/>
      <c r="N182" s="196"/>
      <c r="O182" s="196"/>
      <c r="P182" s="196"/>
      <c r="Q182" s="196"/>
      <c r="R182" s="196"/>
      <c r="S182" s="196"/>
      <c r="T182" s="197"/>
      <c r="AT182" s="198" t="s">
        <v>234</v>
      </c>
      <c r="AU182" s="198" t="s">
        <v>86</v>
      </c>
      <c r="AV182" s="13" t="s">
        <v>86</v>
      </c>
      <c r="AW182" s="13" t="s">
        <v>37</v>
      </c>
      <c r="AX182" s="13" t="s">
        <v>76</v>
      </c>
      <c r="AY182" s="198" t="s">
        <v>225</v>
      </c>
    </row>
    <row r="183" spans="1:65" s="13" customFormat="1" ht="11.25">
      <c r="B183" s="187"/>
      <c r="C183" s="188"/>
      <c r="D183" s="189" t="s">
        <v>234</v>
      </c>
      <c r="E183" s="190" t="s">
        <v>19</v>
      </c>
      <c r="F183" s="191" t="s">
        <v>336</v>
      </c>
      <c r="G183" s="188"/>
      <c r="H183" s="192">
        <v>5.6</v>
      </c>
      <c r="I183" s="193"/>
      <c r="J183" s="188"/>
      <c r="K183" s="188"/>
      <c r="L183" s="194"/>
      <c r="M183" s="195"/>
      <c r="N183" s="196"/>
      <c r="O183" s="196"/>
      <c r="P183" s="196"/>
      <c r="Q183" s="196"/>
      <c r="R183" s="196"/>
      <c r="S183" s="196"/>
      <c r="T183" s="197"/>
      <c r="AT183" s="198" t="s">
        <v>234</v>
      </c>
      <c r="AU183" s="198" t="s">
        <v>86</v>
      </c>
      <c r="AV183" s="13" t="s">
        <v>86</v>
      </c>
      <c r="AW183" s="13" t="s">
        <v>37</v>
      </c>
      <c r="AX183" s="13" t="s">
        <v>76</v>
      </c>
      <c r="AY183" s="198" t="s">
        <v>225</v>
      </c>
    </row>
    <row r="184" spans="1:65" s="13" customFormat="1" ht="11.25">
      <c r="B184" s="187"/>
      <c r="C184" s="188"/>
      <c r="D184" s="189" t="s">
        <v>234</v>
      </c>
      <c r="E184" s="190" t="s">
        <v>19</v>
      </c>
      <c r="F184" s="191" t="s">
        <v>337</v>
      </c>
      <c r="G184" s="188"/>
      <c r="H184" s="192">
        <v>2.8</v>
      </c>
      <c r="I184" s="193"/>
      <c r="J184" s="188"/>
      <c r="K184" s="188"/>
      <c r="L184" s="194"/>
      <c r="M184" s="195"/>
      <c r="N184" s="196"/>
      <c r="O184" s="196"/>
      <c r="P184" s="196"/>
      <c r="Q184" s="196"/>
      <c r="R184" s="196"/>
      <c r="S184" s="196"/>
      <c r="T184" s="197"/>
      <c r="AT184" s="198" t="s">
        <v>234</v>
      </c>
      <c r="AU184" s="198" t="s">
        <v>86</v>
      </c>
      <c r="AV184" s="13" t="s">
        <v>86</v>
      </c>
      <c r="AW184" s="13" t="s">
        <v>37</v>
      </c>
      <c r="AX184" s="13" t="s">
        <v>76</v>
      </c>
      <c r="AY184" s="198" t="s">
        <v>225</v>
      </c>
    </row>
    <row r="185" spans="1:65" s="13" customFormat="1" ht="11.25">
      <c r="B185" s="187"/>
      <c r="C185" s="188"/>
      <c r="D185" s="189" t="s">
        <v>234</v>
      </c>
      <c r="E185" s="190" t="s">
        <v>19</v>
      </c>
      <c r="F185" s="191" t="s">
        <v>338</v>
      </c>
      <c r="G185" s="188"/>
      <c r="H185" s="192">
        <v>6</v>
      </c>
      <c r="I185" s="193"/>
      <c r="J185" s="188"/>
      <c r="K185" s="188"/>
      <c r="L185" s="194"/>
      <c r="M185" s="195"/>
      <c r="N185" s="196"/>
      <c r="O185" s="196"/>
      <c r="P185" s="196"/>
      <c r="Q185" s="196"/>
      <c r="R185" s="196"/>
      <c r="S185" s="196"/>
      <c r="T185" s="197"/>
      <c r="AT185" s="198" t="s">
        <v>234</v>
      </c>
      <c r="AU185" s="198" t="s">
        <v>86</v>
      </c>
      <c r="AV185" s="13" t="s">
        <v>86</v>
      </c>
      <c r="AW185" s="13" t="s">
        <v>37</v>
      </c>
      <c r="AX185" s="13" t="s">
        <v>76</v>
      </c>
      <c r="AY185" s="198" t="s">
        <v>225</v>
      </c>
    </row>
    <row r="186" spans="1:65" s="13" customFormat="1" ht="11.25">
      <c r="B186" s="187"/>
      <c r="C186" s="188"/>
      <c r="D186" s="189" t="s">
        <v>234</v>
      </c>
      <c r="E186" s="190" t="s">
        <v>19</v>
      </c>
      <c r="F186" s="191" t="s">
        <v>339</v>
      </c>
      <c r="G186" s="188"/>
      <c r="H186" s="192">
        <v>12</v>
      </c>
      <c r="I186" s="193"/>
      <c r="J186" s="188"/>
      <c r="K186" s="188"/>
      <c r="L186" s="194"/>
      <c r="M186" s="195"/>
      <c r="N186" s="196"/>
      <c r="O186" s="196"/>
      <c r="P186" s="196"/>
      <c r="Q186" s="196"/>
      <c r="R186" s="196"/>
      <c r="S186" s="196"/>
      <c r="T186" s="197"/>
      <c r="AT186" s="198" t="s">
        <v>234</v>
      </c>
      <c r="AU186" s="198" t="s">
        <v>86</v>
      </c>
      <c r="AV186" s="13" t="s">
        <v>86</v>
      </c>
      <c r="AW186" s="13" t="s">
        <v>37</v>
      </c>
      <c r="AX186" s="13" t="s">
        <v>76</v>
      </c>
      <c r="AY186" s="198" t="s">
        <v>225</v>
      </c>
    </row>
    <row r="187" spans="1:65" s="13" customFormat="1" ht="11.25">
      <c r="B187" s="187"/>
      <c r="C187" s="188"/>
      <c r="D187" s="189" t="s">
        <v>234</v>
      </c>
      <c r="E187" s="190" t="s">
        <v>19</v>
      </c>
      <c r="F187" s="191" t="s">
        <v>340</v>
      </c>
      <c r="G187" s="188"/>
      <c r="H187" s="192">
        <v>12</v>
      </c>
      <c r="I187" s="193"/>
      <c r="J187" s="188"/>
      <c r="K187" s="188"/>
      <c r="L187" s="194"/>
      <c r="M187" s="195"/>
      <c r="N187" s="196"/>
      <c r="O187" s="196"/>
      <c r="P187" s="196"/>
      <c r="Q187" s="196"/>
      <c r="R187" s="196"/>
      <c r="S187" s="196"/>
      <c r="T187" s="197"/>
      <c r="AT187" s="198" t="s">
        <v>234</v>
      </c>
      <c r="AU187" s="198" t="s">
        <v>86</v>
      </c>
      <c r="AV187" s="13" t="s">
        <v>86</v>
      </c>
      <c r="AW187" s="13" t="s">
        <v>37</v>
      </c>
      <c r="AX187" s="13" t="s">
        <v>76</v>
      </c>
      <c r="AY187" s="198" t="s">
        <v>225</v>
      </c>
    </row>
    <row r="188" spans="1:65" s="13" customFormat="1" ht="11.25">
      <c r="B188" s="187"/>
      <c r="C188" s="188"/>
      <c r="D188" s="189" t="s">
        <v>234</v>
      </c>
      <c r="E188" s="190" t="s">
        <v>19</v>
      </c>
      <c r="F188" s="191" t="s">
        <v>341</v>
      </c>
      <c r="G188" s="188"/>
      <c r="H188" s="192">
        <v>12</v>
      </c>
      <c r="I188" s="193"/>
      <c r="J188" s="188"/>
      <c r="K188" s="188"/>
      <c r="L188" s="194"/>
      <c r="M188" s="195"/>
      <c r="N188" s="196"/>
      <c r="O188" s="196"/>
      <c r="P188" s="196"/>
      <c r="Q188" s="196"/>
      <c r="R188" s="196"/>
      <c r="S188" s="196"/>
      <c r="T188" s="197"/>
      <c r="AT188" s="198" t="s">
        <v>234</v>
      </c>
      <c r="AU188" s="198" t="s">
        <v>86</v>
      </c>
      <c r="AV188" s="13" t="s">
        <v>86</v>
      </c>
      <c r="AW188" s="13" t="s">
        <v>37</v>
      </c>
      <c r="AX188" s="13" t="s">
        <v>76</v>
      </c>
      <c r="AY188" s="198" t="s">
        <v>225</v>
      </c>
    </row>
    <row r="189" spans="1:65" s="13" customFormat="1" ht="11.25">
      <c r="B189" s="187"/>
      <c r="C189" s="188"/>
      <c r="D189" s="189" t="s">
        <v>234</v>
      </c>
      <c r="E189" s="190" t="s">
        <v>19</v>
      </c>
      <c r="F189" s="191" t="s">
        <v>342</v>
      </c>
      <c r="G189" s="188"/>
      <c r="H189" s="192">
        <v>5.6</v>
      </c>
      <c r="I189" s="193"/>
      <c r="J189" s="188"/>
      <c r="K189" s="188"/>
      <c r="L189" s="194"/>
      <c r="M189" s="195"/>
      <c r="N189" s="196"/>
      <c r="O189" s="196"/>
      <c r="P189" s="196"/>
      <c r="Q189" s="196"/>
      <c r="R189" s="196"/>
      <c r="S189" s="196"/>
      <c r="T189" s="197"/>
      <c r="AT189" s="198" t="s">
        <v>234</v>
      </c>
      <c r="AU189" s="198" t="s">
        <v>86</v>
      </c>
      <c r="AV189" s="13" t="s">
        <v>86</v>
      </c>
      <c r="AW189" s="13" t="s">
        <v>37</v>
      </c>
      <c r="AX189" s="13" t="s">
        <v>76</v>
      </c>
      <c r="AY189" s="198" t="s">
        <v>225</v>
      </c>
    </row>
    <row r="190" spans="1:65" s="13" customFormat="1" ht="11.25">
      <c r="B190" s="187"/>
      <c r="C190" s="188"/>
      <c r="D190" s="189" t="s">
        <v>234</v>
      </c>
      <c r="E190" s="190" t="s">
        <v>19</v>
      </c>
      <c r="F190" s="191" t="s">
        <v>343</v>
      </c>
      <c r="G190" s="188"/>
      <c r="H190" s="192">
        <v>5.6</v>
      </c>
      <c r="I190" s="193"/>
      <c r="J190" s="188"/>
      <c r="K190" s="188"/>
      <c r="L190" s="194"/>
      <c r="M190" s="195"/>
      <c r="N190" s="196"/>
      <c r="O190" s="196"/>
      <c r="P190" s="196"/>
      <c r="Q190" s="196"/>
      <c r="R190" s="196"/>
      <c r="S190" s="196"/>
      <c r="T190" s="197"/>
      <c r="AT190" s="198" t="s">
        <v>234</v>
      </c>
      <c r="AU190" s="198" t="s">
        <v>86</v>
      </c>
      <c r="AV190" s="13" t="s">
        <v>86</v>
      </c>
      <c r="AW190" s="13" t="s">
        <v>37</v>
      </c>
      <c r="AX190" s="13" t="s">
        <v>76</v>
      </c>
      <c r="AY190" s="198" t="s">
        <v>225</v>
      </c>
    </row>
    <row r="191" spans="1:65" s="13" customFormat="1" ht="11.25">
      <c r="B191" s="187"/>
      <c r="C191" s="188"/>
      <c r="D191" s="189" t="s">
        <v>234</v>
      </c>
      <c r="E191" s="190" t="s">
        <v>19</v>
      </c>
      <c r="F191" s="191" t="s">
        <v>344</v>
      </c>
      <c r="G191" s="188"/>
      <c r="H191" s="192">
        <v>5.6</v>
      </c>
      <c r="I191" s="193"/>
      <c r="J191" s="188"/>
      <c r="K191" s="188"/>
      <c r="L191" s="194"/>
      <c r="M191" s="195"/>
      <c r="N191" s="196"/>
      <c r="O191" s="196"/>
      <c r="P191" s="196"/>
      <c r="Q191" s="196"/>
      <c r="R191" s="196"/>
      <c r="S191" s="196"/>
      <c r="T191" s="197"/>
      <c r="AT191" s="198" t="s">
        <v>234</v>
      </c>
      <c r="AU191" s="198" t="s">
        <v>86</v>
      </c>
      <c r="AV191" s="13" t="s">
        <v>86</v>
      </c>
      <c r="AW191" s="13" t="s">
        <v>37</v>
      </c>
      <c r="AX191" s="13" t="s">
        <v>76</v>
      </c>
      <c r="AY191" s="198" t="s">
        <v>225</v>
      </c>
    </row>
    <row r="192" spans="1:65" s="13" customFormat="1" ht="11.25">
      <c r="B192" s="187"/>
      <c r="C192" s="188"/>
      <c r="D192" s="189" t="s">
        <v>234</v>
      </c>
      <c r="E192" s="190" t="s">
        <v>19</v>
      </c>
      <c r="F192" s="191" t="s">
        <v>345</v>
      </c>
      <c r="G192" s="188"/>
      <c r="H192" s="192">
        <v>5.6</v>
      </c>
      <c r="I192" s="193"/>
      <c r="J192" s="188"/>
      <c r="K192" s="188"/>
      <c r="L192" s="194"/>
      <c r="M192" s="195"/>
      <c r="N192" s="196"/>
      <c r="O192" s="196"/>
      <c r="P192" s="196"/>
      <c r="Q192" s="196"/>
      <c r="R192" s="196"/>
      <c r="S192" s="196"/>
      <c r="T192" s="197"/>
      <c r="AT192" s="198" t="s">
        <v>234</v>
      </c>
      <c r="AU192" s="198" t="s">
        <v>86</v>
      </c>
      <c r="AV192" s="13" t="s">
        <v>86</v>
      </c>
      <c r="AW192" s="13" t="s">
        <v>37</v>
      </c>
      <c r="AX192" s="13" t="s">
        <v>76</v>
      </c>
      <c r="AY192" s="198" t="s">
        <v>225</v>
      </c>
    </row>
    <row r="193" spans="1:65" s="13" customFormat="1" ht="11.25">
      <c r="B193" s="187"/>
      <c r="C193" s="188"/>
      <c r="D193" s="189" t="s">
        <v>234</v>
      </c>
      <c r="E193" s="190" t="s">
        <v>19</v>
      </c>
      <c r="F193" s="191" t="s">
        <v>346</v>
      </c>
      <c r="G193" s="188"/>
      <c r="H193" s="192">
        <v>2.8</v>
      </c>
      <c r="I193" s="193"/>
      <c r="J193" s="188"/>
      <c r="K193" s="188"/>
      <c r="L193" s="194"/>
      <c r="M193" s="195"/>
      <c r="N193" s="196"/>
      <c r="O193" s="196"/>
      <c r="P193" s="196"/>
      <c r="Q193" s="196"/>
      <c r="R193" s="196"/>
      <c r="S193" s="196"/>
      <c r="T193" s="197"/>
      <c r="AT193" s="198" t="s">
        <v>234</v>
      </c>
      <c r="AU193" s="198" t="s">
        <v>86</v>
      </c>
      <c r="AV193" s="13" t="s">
        <v>86</v>
      </c>
      <c r="AW193" s="13" t="s">
        <v>37</v>
      </c>
      <c r="AX193" s="13" t="s">
        <v>76</v>
      </c>
      <c r="AY193" s="198" t="s">
        <v>225</v>
      </c>
    </row>
    <row r="194" spans="1:65" s="13" customFormat="1" ht="11.25">
      <c r="B194" s="187"/>
      <c r="C194" s="188"/>
      <c r="D194" s="189" t="s">
        <v>234</v>
      </c>
      <c r="E194" s="190" t="s">
        <v>19</v>
      </c>
      <c r="F194" s="191" t="s">
        <v>347</v>
      </c>
      <c r="G194" s="188"/>
      <c r="H194" s="192">
        <v>6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37</v>
      </c>
      <c r="AX194" s="13" t="s">
        <v>76</v>
      </c>
      <c r="AY194" s="198" t="s">
        <v>225</v>
      </c>
    </row>
    <row r="195" spans="1:65" s="13" customFormat="1" ht="11.25">
      <c r="B195" s="187"/>
      <c r="C195" s="188"/>
      <c r="D195" s="189" t="s">
        <v>234</v>
      </c>
      <c r="E195" s="190" t="s">
        <v>19</v>
      </c>
      <c r="F195" s="191" t="s">
        <v>348</v>
      </c>
      <c r="G195" s="188"/>
      <c r="H195" s="192">
        <v>6</v>
      </c>
      <c r="I195" s="193"/>
      <c r="J195" s="188"/>
      <c r="K195" s="188"/>
      <c r="L195" s="194"/>
      <c r="M195" s="195"/>
      <c r="N195" s="196"/>
      <c r="O195" s="196"/>
      <c r="P195" s="196"/>
      <c r="Q195" s="196"/>
      <c r="R195" s="196"/>
      <c r="S195" s="196"/>
      <c r="T195" s="197"/>
      <c r="AT195" s="198" t="s">
        <v>234</v>
      </c>
      <c r="AU195" s="198" t="s">
        <v>86</v>
      </c>
      <c r="AV195" s="13" t="s">
        <v>86</v>
      </c>
      <c r="AW195" s="13" t="s">
        <v>37</v>
      </c>
      <c r="AX195" s="13" t="s">
        <v>76</v>
      </c>
      <c r="AY195" s="198" t="s">
        <v>225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349</v>
      </c>
      <c r="G196" s="188"/>
      <c r="H196" s="192">
        <v>2.8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76</v>
      </c>
      <c r="AY196" s="198" t="s">
        <v>225</v>
      </c>
    </row>
    <row r="197" spans="1:65" s="13" customFormat="1" ht="11.25">
      <c r="B197" s="187"/>
      <c r="C197" s="188"/>
      <c r="D197" s="189" t="s">
        <v>234</v>
      </c>
      <c r="E197" s="190" t="s">
        <v>19</v>
      </c>
      <c r="F197" s="191" t="s">
        <v>350</v>
      </c>
      <c r="G197" s="188"/>
      <c r="H197" s="192">
        <v>2.8</v>
      </c>
      <c r="I197" s="193"/>
      <c r="J197" s="188"/>
      <c r="K197" s="188"/>
      <c r="L197" s="194"/>
      <c r="M197" s="195"/>
      <c r="N197" s="196"/>
      <c r="O197" s="196"/>
      <c r="P197" s="196"/>
      <c r="Q197" s="196"/>
      <c r="R197" s="196"/>
      <c r="S197" s="196"/>
      <c r="T197" s="197"/>
      <c r="AT197" s="198" t="s">
        <v>234</v>
      </c>
      <c r="AU197" s="198" t="s">
        <v>86</v>
      </c>
      <c r="AV197" s="13" t="s">
        <v>86</v>
      </c>
      <c r="AW197" s="13" t="s">
        <v>37</v>
      </c>
      <c r="AX197" s="13" t="s">
        <v>76</v>
      </c>
      <c r="AY197" s="198" t="s">
        <v>225</v>
      </c>
    </row>
    <row r="198" spans="1:65" s="13" customFormat="1" ht="11.25">
      <c r="B198" s="187"/>
      <c r="C198" s="188"/>
      <c r="D198" s="189" t="s">
        <v>234</v>
      </c>
      <c r="E198" s="190" t="s">
        <v>19</v>
      </c>
      <c r="F198" s="191" t="s">
        <v>351</v>
      </c>
      <c r="G198" s="188"/>
      <c r="H198" s="192">
        <v>6</v>
      </c>
      <c r="I198" s="193"/>
      <c r="J198" s="188"/>
      <c r="K198" s="188"/>
      <c r="L198" s="194"/>
      <c r="M198" s="195"/>
      <c r="N198" s="196"/>
      <c r="O198" s="196"/>
      <c r="P198" s="196"/>
      <c r="Q198" s="196"/>
      <c r="R198" s="196"/>
      <c r="S198" s="196"/>
      <c r="T198" s="197"/>
      <c r="AT198" s="198" t="s">
        <v>234</v>
      </c>
      <c r="AU198" s="198" t="s">
        <v>86</v>
      </c>
      <c r="AV198" s="13" t="s">
        <v>86</v>
      </c>
      <c r="AW198" s="13" t="s">
        <v>37</v>
      </c>
      <c r="AX198" s="13" t="s">
        <v>76</v>
      </c>
      <c r="AY198" s="198" t="s">
        <v>225</v>
      </c>
    </row>
    <row r="199" spans="1:65" s="13" customFormat="1" ht="11.25">
      <c r="B199" s="187"/>
      <c r="C199" s="188"/>
      <c r="D199" s="189" t="s">
        <v>234</v>
      </c>
      <c r="E199" s="190" t="s">
        <v>19</v>
      </c>
      <c r="F199" s="191" t="s">
        <v>352</v>
      </c>
      <c r="G199" s="188"/>
      <c r="H199" s="192">
        <v>6</v>
      </c>
      <c r="I199" s="193"/>
      <c r="J199" s="188"/>
      <c r="K199" s="188"/>
      <c r="L199" s="194"/>
      <c r="M199" s="195"/>
      <c r="N199" s="196"/>
      <c r="O199" s="196"/>
      <c r="P199" s="196"/>
      <c r="Q199" s="196"/>
      <c r="R199" s="196"/>
      <c r="S199" s="196"/>
      <c r="T199" s="197"/>
      <c r="AT199" s="198" t="s">
        <v>234</v>
      </c>
      <c r="AU199" s="198" t="s">
        <v>86</v>
      </c>
      <c r="AV199" s="13" t="s">
        <v>86</v>
      </c>
      <c r="AW199" s="13" t="s">
        <v>37</v>
      </c>
      <c r="AX199" s="13" t="s">
        <v>76</v>
      </c>
      <c r="AY199" s="198" t="s">
        <v>225</v>
      </c>
    </row>
    <row r="200" spans="1:65" s="13" customFormat="1" ht="11.25">
      <c r="B200" s="187"/>
      <c r="C200" s="188"/>
      <c r="D200" s="189" t="s">
        <v>234</v>
      </c>
      <c r="E200" s="190" t="s">
        <v>19</v>
      </c>
      <c r="F200" s="191" t="s">
        <v>353</v>
      </c>
      <c r="G200" s="188"/>
      <c r="H200" s="192">
        <v>6</v>
      </c>
      <c r="I200" s="193"/>
      <c r="J200" s="188"/>
      <c r="K200" s="188"/>
      <c r="L200" s="194"/>
      <c r="M200" s="195"/>
      <c r="N200" s="196"/>
      <c r="O200" s="196"/>
      <c r="P200" s="196"/>
      <c r="Q200" s="196"/>
      <c r="R200" s="196"/>
      <c r="S200" s="196"/>
      <c r="T200" s="197"/>
      <c r="AT200" s="198" t="s">
        <v>234</v>
      </c>
      <c r="AU200" s="198" t="s">
        <v>86</v>
      </c>
      <c r="AV200" s="13" t="s">
        <v>86</v>
      </c>
      <c r="AW200" s="13" t="s">
        <v>37</v>
      </c>
      <c r="AX200" s="13" t="s">
        <v>76</v>
      </c>
      <c r="AY200" s="198" t="s">
        <v>225</v>
      </c>
    </row>
    <row r="201" spans="1:65" s="14" customFormat="1" ht="11.25">
      <c r="B201" s="199"/>
      <c r="C201" s="200"/>
      <c r="D201" s="189" t="s">
        <v>234</v>
      </c>
      <c r="E201" s="201" t="s">
        <v>19</v>
      </c>
      <c r="F201" s="202" t="s">
        <v>245</v>
      </c>
      <c r="G201" s="200"/>
      <c r="H201" s="203">
        <v>137.19999999999999</v>
      </c>
      <c r="I201" s="204"/>
      <c r="J201" s="200"/>
      <c r="K201" s="200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234</v>
      </c>
      <c r="AU201" s="209" t="s">
        <v>86</v>
      </c>
      <c r="AV201" s="14" t="s">
        <v>232</v>
      </c>
      <c r="AW201" s="14" t="s">
        <v>37</v>
      </c>
      <c r="AX201" s="14" t="s">
        <v>84</v>
      </c>
      <c r="AY201" s="209" t="s">
        <v>225</v>
      </c>
    </row>
    <row r="202" spans="1:65" s="2" customFormat="1" ht="16.5" customHeight="1">
      <c r="A202" s="35"/>
      <c r="B202" s="36"/>
      <c r="C202" s="174" t="s">
        <v>354</v>
      </c>
      <c r="D202" s="174" t="s">
        <v>227</v>
      </c>
      <c r="E202" s="175" t="s">
        <v>355</v>
      </c>
      <c r="F202" s="176" t="s">
        <v>356</v>
      </c>
      <c r="G202" s="177" t="s">
        <v>230</v>
      </c>
      <c r="H202" s="178">
        <v>137.19999999999999</v>
      </c>
      <c r="I202" s="179"/>
      <c r="J202" s="180">
        <f>ROUND(I202*H202,2)</f>
        <v>0</v>
      </c>
      <c r="K202" s="176" t="s">
        <v>231</v>
      </c>
      <c r="L202" s="40"/>
      <c r="M202" s="181" t="s">
        <v>19</v>
      </c>
      <c r="N202" s="182" t="s">
        <v>47</v>
      </c>
      <c r="O202" s="65"/>
      <c r="P202" s="183">
        <f>O202*H202</f>
        <v>0</v>
      </c>
      <c r="Q202" s="183">
        <v>0</v>
      </c>
      <c r="R202" s="183">
        <f>Q202*H202</f>
        <v>0</v>
      </c>
      <c r="S202" s="183">
        <v>0</v>
      </c>
      <c r="T202" s="184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5" t="s">
        <v>232</v>
      </c>
      <c r="AT202" s="185" t="s">
        <v>227</v>
      </c>
      <c r="AU202" s="185" t="s">
        <v>86</v>
      </c>
      <c r="AY202" s="18" t="s">
        <v>225</v>
      </c>
      <c r="BE202" s="186">
        <f>IF(N202="základní",J202,0)</f>
        <v>0</v>
      </c>
      <c r="BF202" s="186">
        <f>IF(N202="snížená",J202,0)</f>
        <v>0</v>
      </c>
      <c r="BG202" s="186">
        <f>IF(N202="zákl. přenesená",J202,0)</f>
        <v>0</v>
      </c>
      <c r="BH202" s="186">
        <f>IF(N202="sníž. přenesená",J202,0)</f>
        <v>0</v>
      </c>
      <c r="BI202" s="186">
        <f>IF(N202="nulová",J202,0)</f>
        <v>0</v>
      </c>
      <c r="BJ202" s="18" t="s">
        <v>84</v>
      </c>
      <c r="BK202" s="186">
        <f>ROUND(I202*H202,2)</f>
        <v>0</v>
      </c>
      <c r="BL202" s="18" t="s">
        <v>232</v>
      </c>
      <c r="BM202" s="185" t="s">
        <v>357</v>
      </c>
    </row>
    <row r="203" spans="1:65" s="2" customFormat="1" ht="24">
      <c r="A203" s="35"/>
      <c r="B203" s="36"/>
      <c r="C203" s="174" t="s">
        <v>358</v>
      </c>
      <c r="D203" s="174" t="s">
        <v>227</v>
      </c>
      <c r="E203" s="175" t="s">
        <v>359</v>
      </c>
      <c r="F203" s="176" t="s">
        <v>360</v>
      </c>
      <c r="G203" s="177" t="s">
        <v>361</v>
      </c>
      <c r="H203" s="178">
        <v>8.5050000000000008</v>
      </c>
      <c r="I203" s="179"/>
      <c r="J203" s="180">
        <f>ROUND(I203*H203,2)</f>
        <v>0</v>
      </c>
      <c r="K203" s="176" t="s">
        <v>231</v>
      </c>
      <c r="L203" s="40"/>
      <c r="M203" s="181" t="s">
        <v>19</v>
      </c>
      <c r="N203" s="182" t="s">
        <v>47</v>
      </c>
      <c r="O203" s="65"/>
      <c r="P203" s="183">
        <f>O203*H203</f>
        <v>0</v>
      </c>
      <c r="Q203" s="183">
        <v>1.06277</v>
      </c>
      <c r="R203" s="183">
        <f>Q203*H203</f>
        <v>9.0388588500000004</v>
      </c>
      <c r="S203" s="183">
        <v>0</v>
      </c>
      <c r="T203" s="184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5" t="s">
        <v>232</v>
      </c>
      <c r="AT203" s="185" t="s">
        <v>227</v>
      </c>
      <c r="AU203" s="185" t="s">
        <v>86</v>
      </c>
      <c r="AY203" s="18" t="s">
        <v>225</v>
      </c>
      <c r="BE203" s="186">
        <f>IF(N203="základní",J203,0)</f>
        <v>0</v>
      </c>
      <c r="BF203" s="186">
        <f>IF(N203="snížená",J203,0)</f>
        <v>0</v>
      </c>
      <c r="BG203" s="186">
        <f>IF(N203="zákl. přenesená",J203,0)</f>
        <v>0</v>
      </c>
      <c r="BH203" s="186">
        <f>IF(N203="sníž. přenesená",J203,0)</f>
        <v>0</v>
      </c>
      <c r="BI203" s="186">
        <f>IF(N203="nulová",J203,0)</f>
        <v>0</v>
      </c>
      <c r="BJ203" s="18" t="s">
        <v>84</v>
      </c>
      <c r="BK203" s="186">
        <f>ROUND(I203*H203,2)</f>
        <v>0</v>
      </c>
      <c r="BL203" s="18" t="s">
        <v>232</v>
      </c>
      <c r="BM203" s="185" t="s">
        <v>362</v>
      </c>
    </row>
    <row r="204" spans="1:65" s="13" customFormat="1" ht="11.25">
      <c r="B204" s="187"/>
      <c r="C204" s="188"/>
      <c r="D204" s="189" t="s">
        <v>234</v>
      </c>
      <c r="E204" s="190" t="s">
        <v>19</v>
      </c>
      <c r="F204" s="191" t="s">
        <v>363</v>
      </c>
      <c r="G204" s="188"/>
      <c r="H204" s="192">
        <v>8.5050000000000008</v>
      </c>
      <c r="I204" s="193"/>
      <c r="J204" s="188"/>
      <c r="K204" s="188"/>
      <c r="L204" s="194"/>
      <c r="M204" s="195"/>
      <c r="N204" s="196"/>
      <c r="O204" s="196"/>
      <c r="P204" s="196"/>
      <c r="Q204" s="196"/>
      <c r="R204" s="196"/>
      <c r="S204" s="196"/>
      <c r="T204" s="197"/>
      <c r="AT204" s="198" t="s">
        <v>234</v>
      </c>
      <c r="AU204" s="198" t="s">
        <v>86</v>
      </c>
      <c r="AV204" s="13" t="s">
        <v>86</v>
      </c>
      <c r="AW204" s="13" t="s">
        <v>37</v>
      </c>
      <c r="AX204" s="13" t="s">
        <v>84</v>
      </c>
      <c r="AY204" s="198" t="s">
        <v>225</v>
      </c>
    </row>
    <row r="205" spans="1:65" s="12" customFormat="1" ht="22.9" customHeight="1">
      <c r="B205" s="158"/>
      <c r="C205" s="159"/>
      <c r="D205" s="160" t="s">
        <v>75</v>
      </c>
      <c r="E205" s="172" t="s">
        <v>327</v>
      </c>
      <c r="F205" s="172" t="s">
        <v>364</v>
      </c>
      <c r="G205" s="159"/>
      <c r="H205" s="159"/>
      <c r="I205" s="162"/>
      <c r="J205" s="173">
        <f>BK205</f>
        <v>0</v>
      </c>
      <c r="K205" s="159"/>
      <c r="L205" s="164"/>
      <c r="M205" s="165"/>
      <c r="N205" s="166"/>
      <c r="O205" s="166"/>
      <c r="P205" s="167">
        <f>SUM(P206:P220)</f>
        <v>0</v>
      </c>
      <c r="Q205" s="166"/>
      <c r="R205" s="167">
        <f>SUM(R206:R220)</f>
        <v>2.8547219399999997</v>
      </c>
      <c r="S205" s="166"/>
      <c r="T205" s="168">
        <f>SUM(T206:T220)</f>
        <v>0</v>
      </c>
      <c r="AR205" s="169" t="s">
        <v>84</v>
      </c>
      <c r="AT205" s="170" t="s">
        <v>75</v>
      </c>
      <c r="AU205" s="170" t="s">
        <v>84</v>
      </c>
      <c r="AY205" s="169" t="s">
        <v>225</v>
      </c>
      <c r="BK205" s="171">
        <f>SUM(BK206:BK220)</f>
        <v>0</v>
      </c>
    </row>
    <row r="206" spans="1:65" s="2" customFormat="1" ht="36">
      <c r="A206" s="35"/>
      <c r="B206" s="36"/>
      <c r="C206" s="174" t="s">
        <v>365</v>
      </c>
      <c r="D206" s="174" t="s">
        <v>227</v>
      </c>
      <c r="E206" s="175" t="s">
        <v>366</v>
      </c>
      <c r="F206" s="176" t="s">
        <v>367</v>
      </c>
      <c r="G206" s="177" t="s">
        <v>230</v>
      </c>
      <c r="H206" s="178">
        <v>12.41</v>
      </c>
      <c r="I206" s="179"/>
      <c r="J206" s="180">
        <f>ROUND(I206*H206,2)</f>
        <v>0</v>
      </c>
      <c r="K206" s="176" t="s">
        <v>231</v>
      </c>
      <c r="L206" s="40"/>
      <c r="M206" s="181" t="s">
        <v>19</v>
      </c>
      <c r="N206" s="182" t="s">
        <v>47</v>
      </c>
      <c r="O206" s="65"/>
      <c r="P206" s="183">
        <f>O206*H206</f>
        <v>0</v>
      </c>
      <c r="Q206" s="183">
        <v>0</v>
      </c>
      <c r="R206" s="183">
        <f>Q206*H206</f>
        <v>0</v>
      </c>
      <c r="S206" s="183">
        <v>0</v>
      </c>
      <c r="T206" s="184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5" t="s">
        <v>232</v>
      </c>
      <c r="AT206" s="185" t="s">
        <v>227</v>
      </c>
      <c r="AU206" s="185" t="s">
        <v>86</v>
      </c>
      <c r="AY206" s="18" t="s">
        <v>225</v>
      </c>
      <c r="BE206" s="186">
        <f>IF(N206="základní",J206,0)</f>
        <v>0</v>
      </c>
      <c r="BF206" s="186">
        <f>IF(N206="snížená",J206,0)</f>
        <v>0</v>
      </c>
      <c r="BG206" s="186">
        <f>IF(N206="zákl. přenesená",J206,0)</f>
        <v>0</v>
      </c>
      <c r="BH206" s="186">
        <f>IF(N206="sníž. přenesená",J206,0)</f>
        <v>0</v>
      </c>
      <c r="BI206" s="186">
        <f>IF(N206="nulová",J206,0)</f>
        <v>0</v>
      </c>
      <c r="BJ206" s="18" t="s">
        <v>84</v>
      </c>
      <c r="BK206" s="186">
        <f>ROUND(I206*H206,2)</f>
        <v>0</v>
      </c>
      <c r="BL206" s="18" t="s">
        <v>232</v>
      </c>
      <c r="BM206" s="185" t="s">
        <v>368</v>
      </c>
    </row>
    <row r="207" spans="1:65" s="13" customFormat="1" ht="11.25">
      <c r="B207" s="187"/>
      <c r="C207" s="188"/>
      <c r="D207" s="189" t="s">
        <v>234</v>
      </c>
      <c r="E207" s="190" t="s">
        <v>19</v>
      </c>
      <c r="F207" s="191" t="s">
        <v>235</v>
      </c>
      <c r="G207" s="188"/>
      <c r="H207" s="192">
        <v>1.2</v>
      </c>
      <c r="I207" s="193"/>
      <c r="J207" s="188"/>
      <c r="K207" s="188"/>
      <c r="L207" s="194"/>
      <c r="M207" s="195"/>
      <c r="N207" s="196"/>
      <c r="O207" s="196"/>
      <c r="P207" s="196"/>
      <c r="Q207" s="196"/>
      <c r="R207" s="196"/>
      <c r="S207" s="196"/>
      <c r="T207" s="197"/>
      <c r="AT207" s="198" t="s">
        <v>234</v>
      </c>
      <c r="AU207" s="198" t="s">
        <v>86</v>
      </c>
      <c r="AV207" s="13" t="s">
        <v>86</v>
      </c>
      <c r="AW207" s="13" t="s">
        <v>37</v>
      </c>
      <c r="AX207" s="13" t="s">
        <v>76</v>
      </c>
      <c r="AY207" s="198" t="s">
        <v>225</v>
      </c>
    </row>
    <row r="208" spans="1:65" s="13" customFormat="1" ht="11.25">
      <c r="B208" s="187"/>
      <c r="C208" s="188"/>
      <c r="D208" s="189" t="s">
        <v>234</v>
      </c>
      <c r="E208" s="190" t="s">
        <v>19</v>
      </c>
      <c r="F208" s="191" t="s">
        <v>236</v>
      </c>
      <c r="G208" s="188"/>
      <c r="H208" s="192">
        <v>1.2</v>
      </c>
      <c r="I208" s="193"/>
      <c r="J208" s="188"/>
      <c r="K208" s="188"/>
      <c r="L208" s="194"/>
      <c r="M208" s="195"/>
      <c r="N208" s="196"/>
      <c r="O208" s="196"/>
      <c r="P208" s="196"/>
      <c r="Q208" s="196"/>
      <c r="R208" s="196"/>
      <c r="S208" s="196"/>
      <c r="T208" s="197"/>
      <c r="AT208" s="198" t="s">
        <v>234</v>
      </c>
      <c r="AU208" s="198" t="s">
        <v>86</v>
      </c>
      <c r="AV208" s="13" t="s">
        <v>86</v>
      </c>
      <c r="AW208" s="13" t="s">
        <v>37</v>
      </c>
      <c r="AX208" s="13" t="s">
        <v>76</v>
      </c>
      <c r="AY208" s="198" t="s">
        <v>225</v>
      </c>
    </row>
    <row r="209" spans="1:65" s="13" customFormat="1" ht="11.25">
      <c r="B209" s="187"/>
      <c r="C209" s="188"/>
      <c r="D209" s="189" t="s">
        <v>234</v>
      </c>
      <c r="E209" s="190" t="s">
        <v>19</v>
      </c>
      <c r="F209" s="191" t="s">
        <v>237</v>
      </c>
      <c r="G209" s="188"/>
      <c r="H209" s="192">
        <v>1.2</v>
      </c>
      <c r="I209" s="193"/>
      <c r="J209" s="188"/>
      <c r="K209" s="188"/>
      <c r="L209" s="194"/>
      <c r="M209" s="195"/>
      <c r="N209" s="196"/>
      <c r="O209" s="196"/>
      <c r="P209" s="196"/>
      <c r="Q209" s="196"/>
      <c r="R209" s="196"/>
      <c r="S209" s="196"/>
      <c r="T209" s="197"/>
      <c r="AT209" s="198" t="s">
        <v>234</v>
      </c>
      <c r="AU209" s="198" t="s">
        <v>86</v>
      </c>
      <c r="AV209" s="13" t="s">
        <v>86</v>
      </c>
      <c r="AW209" s="13" t="s">
        <v>37</v>
      </c>
      <c r="AX209" s="13" t="s">
        <v>76</v>
      </c>
      <c r="AY209" s="198" t="s">
        <v>225</v>
      </c>
    </row>
    <row r="210" spans="1:65" s="13" customFormat="1" ht="11.25">
      <c r="B210" s="187"/>
      <c r="C210" s="188"/>
      <c r="D210" s="189" t="s">
        <v>234</v>
      </c>
      <c r="E210" s="190" t="s">
        <v>19</v>
      </c>
      <c r="F210" s="191" t="s">
        <v>238</v>
      </c>
      <c r="G210" s="188"/>
      <c r="H210" s="192">
        <v>1.2</v>
      </c>
      <c r="I210" s="193"/>
      <c r="J210" s="188"/>
      <c r="K210" s="188"/>
      <c r="L210" s="194"/>
      <c r="M210" s="195"/>
      <c r="N210" s="196"/>
      <c r="O210" s="196"/>
      <c r="P210" s="196"/>
      <c r="Q210" s="196"/>
      <c r="R210" s="196"/>
      <c r="S210" s="196"/>
      <c r="T210" s="197"/>
      <c r="AT210" s="198" t="s">
        <v>234</v>
      </c>
      <c r="AU210" s="198" t="s">
        <v>86</v>
      </c>
      <c r="AV210" s="13" t="s">
        <v>86</v>
      </c>
      <c r="AW210" s="13" t="s">
        <v>37</v>
      </c>
      <c r="AX210" s="13" t="s">
        <v>76</v>
      </c>
      <c r="AY210" s="198" t="s">
        <v>225</v>
      </c>
    </row>
    <row r="211" spans="1:65" s="13" customFormat="1" ht="11.25">
      <c r="B211" s="187"/>
      <c r="C211" s="188"/>
      <c r="D211" s="189" t="s">
        <v>234</v>
      </c>
      <c r="E211" s="190" t="s">
        <v>19</v>
      </c>
      <c r="F211" s="191" t="s">
        <v>239</v>
      </c>
      <c r="G211" s="188"/>
      <c r="H211" s="192">
        <v>1</v>
      </c>
      <c r="I211" s="193"/>
      <c r="J211" s="188"/>
      <c r="K211" s="188"/>
      <c r="L211" s="194"/>
      <c r="M211" s="195"/>
      <c r="N211" s="196"/>
      <c r="O211" s="196"/>
      <c r="P211" s="196"/>
      <c r="Q211" s="196"/>
      <c r="R211" s="196"/>
      <c r="S211" s="196"/>
      <c r="T211" s="197"/>
      <c r="AT211" s="198" t="s">
        <v>234</v>
      </c>
      <c r="AU211" s="198" t="s">
        <v>86</v>
      </c>
      <c r="AV211" s="13" t="s">
        <v>86</v>
      </c>
      <c r="AW211" s="13" t="s">
        <v>37</v>
      </c>
      <c r="AX211" s="13" t="s">
        <v>76</v>
      </c>
      <c r="AY211" s="198" t="s">
        <v>225</v>
      </c>
    </row>
    <row r="212" spans="1:65" s="13" customFormat="1" ht="11.25">
      <c r="B212" s="187"/>
      <c r="C212" s="188"/>
      <c r="D212" s="189" t="s">
        <v>234</v>
      </c>
      <c r="E212" s="190" t="s">
        <v>19</v>
      </c>
      <c r="F212" s="191" t="s">
        <v>240</v>
      </c>
      <c r="G212" s="188"/>
      <c r="H212" s="192">
        <v>1.2</v>
      </c>
      <c r="I212" s="193"/>
      <c r="J212" s="188"/>
      <c r="K212" s="188"/>
      <c r="L212" s="194"/>
      <c r="M212" s="195"/>
      <c r="N212" s="196"/>
      <c r="O212" s="196"/>
      <c r="P212" s="196"/>
      <c r="Q212" s="196"/>
      <c r="R212" s="196"/>
      <c r="S212" s="196"/>
      <c r="T212" s="197"/>
      <c r="AT212" s="198" t="s">
        <v>234</v>
      </c>
      <c r="AU212" s="198" t="s">
        <v>86</v>
      </c>
      <c r="AV212" s="13" t="s">
        <v>86</v>
      </c>
      <c r="AW212" s="13" t="s">
        <v>37</v>
      </c>
      <c r="AX212" s="13" t="s">
        <v>76</v>
      </c>
      <c r="AY212" s="198" t="s">
        <v>225</v>
      </c>
    </row>
    <row r="213" spans="1:65" s="13" customFormat="1" ht="11.25">
      <c r="B213" s="187"/>
      <c r="C213" s="188"/>
      <c r="D213" s="189" t="s">
        <v>234</v>
      </c>
      <c r="E213" s="190" t="s">
        <v>19</v>
      </c>
      <c r="F213" s="191" t="s">
        <v>241</v>
      </c>
      <c r="G213" s="188"/>
      <c r="H213" s="192">
        <v>1</v>
      </c>
      <c r="I213" s="193"/>
      <c r="J213" s="188"/>
      <c r="K213" s="188"/>
      <c r="L213" s="194"/>
      <c r="M213" s="195"/>
      <c r="N213" s="196"/>
      <c r="O213" s="196"/>
      <c r="P213" s="196"/>
      <c r="Q213" s="196"/>
      <c r="R213" s="196"/>
      <c r="S213" s="196"/>
      <c r="T213" s="197"/>
      <c r="AT213" s="198" t="s">
        <v>234</v>
      </c>
      <c r="AU213" s="198" t="s">
        <v>86</v>
      </c>
      <c r="AV213" s="13" t="s">
        <v>86</v>
      </c>
      <c r="AW213" s="13" t="s">
        <v>37</v>
      </c>
      <c r="AX213" s="13" t="s">
        <v>76</v>
      </c>
      <c r="AY213" s="198" t="s">
        <v>225</v>
      </c>
    </row>
    <row r="214" spans="1:65" s="13" customFormat="1" ht="11.25">
      <c r="B214" s="187"/>
      <c r="C214" s="188"/>
      <c r="D214" s="189" t="s">
        <v>234</v>
      </c>
      <c r="E214" s="190" t="s">
        <v>19</v>
      </c>
      <c r="F214" s="191" t="s">
        <v>242</v>
      </c>
      <c r="G214" s="188"/>
      <c r="H214" s="192">
        <v>1</v>
      </c>
      <c r="I214" s="193"/>
      <c r="J214" s="188"/>
      <c r="K214" s="188"/>
      <c r="L214" s="194"/>
      <c r="M214" s="195"/>
      <c r="N214" s="196"/>
      <c r="O214" s="196"/>
      <c r="P214" s="196"/>
      <c r="Q214" s="196"/>
      <c r="R214" s="196"/>
      <c r="S214" s="196"/>
      <c r="T214" s="197"/>
      <c r="AT214" s="198" t="s">
        <v>234</v>
      </c>
      <c r="AU214" s="198" t="s">
        <v>86</v>
      </c>
      <c r="AV214" s="13" t="s">
        <v>86</v>
      </c>
      <c r="AW214" s="13" t="s">
        <v>37</v>
      </c>
      <c r="AX214" s="13" t="s">
        <v>76</v>
      </c>
      <c r="AY214" s="198" t="s">
        <v>225</v>
      </c>
    </row>
    <row r="215" spans="1:65" s="13" customFormat="1" ht="11.25">
      <c r="B215" s="187"/>
      <c r="C215" s="188"/>
      <c r="D215" s="189" t="s">
        <v>234</v>
      </c>
      <c r="E215" s="190" t="s">
        <v>19</v>
      </c>
      <c r="F215" s="191" t="s">
        <v>243</v>
      </c>
      <c r="G215" s="188"/>
      <c r="H215" s="192">
        <v>1.2</v>
      </c>
      <c r="I215" s="193"/>
      <c r="J215" s="188"/>
      <c r="K215" s="188"/>
      <c r="L215" s="194"/>
      <c r="M215" s="195"/>
      <c r="N215" s="196"/>
      <c r="O215" s="196"/>
      <c r="P215" s="196"/>
      <c r="Q215" s="196"/>
      <c r="R215" s="196"/>
      <c r="S215" s="196"/>
      <c r="T215" s="197"/>
      <c r="AT215" s="198" t="s">
        <v>234</v>
      </c>
      <c r="AU215" s="198" t="s">
        <v>86</v>
      </c>
      <c r="AV215" s="13" t="s">
        <v>86</v>
      </c>
      <c r="AW215" s="13" t="s">
        <v>37</v>
      </c>
      <c r="AX215" s="13" t="s">
        <v>76</v>
      </c>
      <c r="AY215" s="198" t="s">
        <v>225</v>
      </c>
    </row>
    <row r="216" spans="1:65" s="13" customFormat="1" ht="11.25">
      <c r="B216" s="187"/>
      <c r="C216" s="188"/>
      <c r="D216" s="189" t="s">
        <v>234</v>
      </c>
      <c r="E216" s="190" t="s">
        <v>19</v>
      </c>
      <c r="F216" s="191" t="s">
        <v>244</v>
      </c>
      <c r="G216" s="188"/>
      <c r="H216" s="192">
        <v>2.21</v>
      </c>
      <c r="I216" s="193"/>
      <c r="J216" s="188"/>
      <c r="K216" s="188"/>
      <c r="L216" s="194"/>
      <c r="M216" s="195"/>
      <c r="N216" s="196"/>
      <c r="O216" s="196"/>
      <c r="P216" s="196"/>
      <c r="Q216" s="196"/>
      <c r="R216" s="196"/>
      <c r="S216" s="196"/>
      <c r="T216" s="197"/>
      <c r="AT216" s="198" t="s">
        <v>234</v>
      </c>
      <c r="AU216" s="198" t="s">
        <v>86</v>
      </c>
      <c r="AV216" s="13" t="s">
        <v>86</v>
      </c>
      <c r="AW216" s="13" t="s">
        <v>37</v>
      </c>
      <c r="AX216" s="13" t="s">
        <v>76</v>
      </c>
      <c r="AY216" s="198" t="s">
        <v>225</v>
      </c>
    </row>
    <row r="217" spans="1:65" s="14" customFormat="1" ht="11.25">
      <c r="B217" s="199"/>
      <c r="C217" s="200"/>
      <c r="D217" s="189" t="s">
        <v>234</v>
      </c>
      <c r="E217" s="201" t="s">
        <v>19</v>
      </c>
      <c r="F217" s="202" t="s">
        <v>245</v>
      </c>
      <c r="G217" s="200"/>
      <c r="H217" s="203">
        <v>12.41</v>
      </c>
      <c r="I217" s="204"/>
      <c r="J217" s="200"/>
      <c r="K217" s="200"/>
      <c r="L217" s="205"/>
      <c r="M217" s="206"/>
      <c r="N217" s="207"/>
      <c r="O217" s="207"/>
      <c r="P217" s="207"/>
      <c r="Q217" s="207"/>
      <c r="R217" s="207"/>
      <c r="S217" s="207"/>
      <c r="T217" s="208"/>
      <c r="AT217" s="209" t="s">
        <v>234</v>
      </c>
      <c r="AU217" s="209" t="s">
        <v>86</v>
      </c>
      <c r="AV217" s="14" t="s">
        <v>232</v>
      </c>
      <c r="AW217" s="14" t="s">
        <v>37</v>
      </c>
      <c r="AX217" s="14" t="s">
        <v>84</v>
      </c>
      <c r="AY217" s="209" t="s">
        <v>225</v>
      </c>
    </row>
    <row r="218" spans="1:65" s="2" customFormat="1" ht="48">
      <c r="A218" s="35"/>
      <c r="B218" s="36"/>
      <c r="C218" s="174" t="s">
        <v>369</v>
      </c>
      <c r="D218" s="174" t="s">
        <v>227</v>
      </c>
      <c r="E218" s="175" t="s">
        <v>370</v>
      </c>
      <c r="F218" s="176" t="s">
        <v>371</v>
      </c>
      <c r="G218" s="177" t="s">
        <v>230</v>
      </c>
      <c r="H218" s="178">
        <v>12.41</v>
      </c>
      <c r="I218" s="179"/>
      <c r="J218" s="180">
        <f>ROUND(I218*H218,2)</f>
        <v>0</v>
      </c>
      <c r="K218" s="176" t="s">
        <v>231</v>
      </c>
      <c r="L218" s="40"/>
      <c r="M218" s="181" t="s">
        <v>19</v>
      </c>
      <c r="N218" s="182" t="s">
        <v>47</v>
      </c>
      <c r="O218" s="65"/>
      <c r="P218" s="183">
        <f>O218*H218</f>
        <v>0</v>
      </c>
      <c r="Q218" s="183">
        <v>4.4000000000000003E-3</v>
      </c>
      <c r="R218" s="183">
        <f>Q218*H218</f>
        <v>5.4604000000000007E-2</v>
      </c>
      <c r="S218" s="183">
        <v>0</v>
      </c>
      <c r="T218" s="184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5" t="s">
        <v>232</v>
      </c>
      <c r="AT218" s="185" t="s">
        <v>227</v>
      </c>
      <c r="AU218" s="185" t="s">
        <v>86</v>
      </c>
      <c r="AY218" s="18" t="s">
        <v>225</v>
      </c>
      <c r="BE218" s="186">
        <f>IF(N218="základní",J218,0)</f>
        <v>0</v>
      </c>
      <c r="BF218" s="186">
        <f>IF(N218="snížená",J218,0)</f>
        <v>0</v>
      </c>
      <c r="BG218" s="186">
        <f>IF(N218="zákl. přenesená",J218,0)</f>
        <v>0</v>
      </c>
      <c r="BH218" s="186">
        <f>IF(N218="sníž. přenesená",J218,0)</f>
        <v>0</v>
      </c>
      <c r="BI218" s="186">
        <f>IF(N218="nulová",J218,0)</f>
        <v>0</v>
      </c>
      <c r="BJ218" s="18" t="s">
        <v>84</v>
      </c>
      <c r="BK218" s="186">
        <f>ROUND(I218*H218,2)</f>
        <v>0</v>
      </c>
      <c r="BL218" s="18" t="s">
        <v>232</v>
      </c>
      <c r="BM218" s="185" t="s">
        <v>372</v>
      </c>
    </row>
    <row r="219" spans="1:65" s="2" customFormat="1" ht="24">
      <c r="A219" s="35"/>
      <c r="B219" s="36"/>
      <c r="C219" s="174" t="s">
        <v>111</v>
      </c>
      <c r="D219" s="174" t="s">
        <v>227</v>
      </c>
      <c r="E219" s="175" t="s">
        <v>373</v>
      </c>
      <c r="F219" s="176" t="s">
        <v>374</v>
      </c>
      <c r="G219" s="177" t="s">
        <v>248</v>
      </c>
      <c r="H219" s="178">
        <v>1.2410000000000001</v>
      </c>
      <c r="I219" s="179"/>
      <c r="J219" s="180">
        <f>ROUND(I219*H219,2)</f>
        <v>0</v>
      </c>
      <c r="K219" s="176" t="s">
        <v>231</v>
      </c>
      <c r="L219" s="40"/>
      <c r="M219" s="181" t="s">
        <v>19</v>
      </c>
      <c r="N219" s="182" t="s">
        <v>47</v>
      </c>
      <c r="O219" s="65"/>
      <c r="P219" s="183">
        <f>O219*H219</f>
        <v>0</v>
      </c>
      <c r="Q219" s="183">
        <v>2.2563399999999998</v>
      </c>
      <c r="R219" s="183">
        <f>Q219*H219</f>
        <v>2.8001179399999998</v>
      </c>
      <c r="S219" s="183">
        <v>0</v>
      </c>
      <c r="T219" s="184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5" t="s">
        <v>232</v>
      </c>
      <c r="AT219" s="185" t="s">
        <v>227</v>
      </c>
      <c r="AU219" s="185" t="s">
        <v>86</v>
      </c>
      <c r="AY219" s="18" t="s">
        <v>225</v>
      </c>
      <c r="BE219" s="186">
        <f>IF(N219="základní",J219,0)</f>
        <v>0</v>
      </c>
      <c r="BF219" s="186">
        <f>IF(N219="snížená",J219,0)</f>
        <v>0</v>
      </c>
      <c r="BG219" s="186">
        <f>IF(N219="zákl. přenesená",J219,0)</f>
        <v>0</v>
      </c>
      <c r="BH219" s="186">
        <f>IF(N219="sníž. přenesená",J219,0)</f>
        <v>0</v>
      </c>
      <c r="BI219" s="186">
        <f>IF(N219="nulová",J219,0)</f>
        <v>0</v>
      </c>
      <c r="BJ219" s="18" t="s">
        <v>84</v>
      </c>
      <c r="BK219" s="186">
        <f>ROUND(I219*H219,2)</f>
        <v>0</v>
      </c>
      <c r="BL219" s="18" t="s">
        <v>232</v>
      </c>
      <c r="BM219" s="185" t="s">
        <v>375</v>
      </c>
    </row>
    <row r="220" spans="1:65" s="13" customFormat="1" ht="11.25">
      <c r="B220" s="187"/>
      <c r="C220" s="188"/>
      <c r="D220" s="189" t="s">
        <v>234</v>
      </c>
      <c r="E220" s="188"/>
      <c r="F220" s="191" t="s">
        <v>376</v>
      </c>
      <c r="G220" s="188"/>
      <c r="H220" s="192">
        <v>1.2410000000000001</v>
      </c>
      <c r="I220" s="193"/>
      <c r="J220" s="188"/>
      <c r="K220" s="188"/>
      <c r="L220" s="194"/>
      <c r="M220" s="195"/>
      <c r="N220" s="196"/>
      <c r="O220" s="196"/>
      <c r="P220" s="196"/>
      <c r="Q220" s="196"/>
      <c r="R220" s="196"/>
      <c r="S220" s="196"/>
      <c r="T220" s="197"/>
      <c r="AT220" s="198" t="s">
        <v>234</v>
      </c>
      <c r="AU220" s="198" t="s">
        <v>86</v>
      </c>
      <c r="AV220" s="13" t="s">
        <v>86</v>
      </c>
      <c r="AW220" s="13" t="s">
        <v>4</v>
      </c>
      <c r="AX220" s="13" t="s">
        <v>84</v>
      </c>
      <c r="AY220" s="198" t="s">
        <v>225</v>
      </c>
    </row>
    <row r="221" spans="1:65" s="12" customFormat="1" ht="22.9" customHeight="1">
      <c r="B221" s="158"/>
      <c r="C221" s="159"/>
      <c r="D221" s="160" t="s">
        <v>75</v>
      </c>
      <c r="E221" s="172" t="s">
        <v>369</v>
      </c>
      <c r="F221" s="172" t="s">
        <v>377</v>
      </c>
      <c r="G221" s="159"/>
      <c r="H221" s="159"/>
      <c r="I221" s="162"/>
      <c r="J221" s="173">
        <f>BK221</f>
        <v>0</v>
      </c>
      <c r="K221" s="159"/>
      <c r="L221" s="164"/>
      <c r="M221" s="165"/>
      <c r="N221" s="166"/>
      <c r="O221" s="166"/>
      <c r="P221" s="167">
        <f>SUM(P222:P528)</f>
        <v>0</v>
      </c>
      <c r="Q221" s="166"/>
      <c r="R221" s="167">
        <f>SUM(R222:R528)</f>
        <v>88.722114999999974</v>
      </c>
      <c r="S221" s="166"/>
      <c r="T221" s="168">
        <f>SUM(T222:T528)</f>
        <v>70.567599999999999</v>
      </c>
      <c r="AR221" s="169" t="s">
        <v>84</v>
      </c>
      <c r="AT221" s="170" t="s">
        <v>75</v>
      </c>
      <c r="AU221" s="170" t="s">
        <v>84</v>
      </c>
      <c r="AY221" s="169" t="s">
        <v>225</v>
      </c>
      <c r="BK221" s="171">
        <f>SUM(BK222:BK528)</f>
        <v>0</v>
      </c>
    </row>
    <row r="222" spans="1:65" s="2" customFormat="1" ht="24">
      <c r="A222" s="35"/>
      <c r="B222" s="36"/>
      <c r="C222" s="174" t="s">
        <v>114</v>
      </c>
      <c r="D222" s="174" t="s">
        <v>227</v>
      </c>
      <c r="E222" s="175" t="s">
        <v>378</v>
      </c>
      <c r="F222" s="176" t="s">
        <v>379</v>
      </c>
      <c r="G222" s="177" t="s">
        <v>380</v>
      </c>
      <c r="H222" s="178">
        <v>75</v>
      </c>
      <c r="I222" s="179"/>
      <c r="J222" s="180">
        <f>ROUND(I222*H222,2)</f>
        <v>0</v>
      </c>
      <c r="K222" s="176" t="s">
        <v>231</v>
      </c>
      <c r="L222" s="40"/>
      <c r="M222" s="181" t="s">
        <v>19</v>
      </c>
      <c r="N222" s="182" t="s">
        <v>47</v>
      </c>
      <c r="O222" s="65"/>
      <c r="P222" s="183">
        <f>O222*H222</f>
        <v>0</v>
      </c>
      <c r="Q222" s="183">
        <v>6.9999999999999999E-4</v>
      </c>
      <c r="R222" s="183">
        <f>Q222*H222</f>
        <v>5.2499999999999998E-2</v>
      </c>
      <c r="S222" s="183">
        <v>0</v>
      </c>
      <c r="T222" s="184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5" t="s">
        <v>232</v>
      </c>
      <c r="AT222" s="185" t="s">
        <v>227</v>
      </c>
      <c r="AU222" s="185" t="s">
        <v>86</v>
      </c>
      <c r="AY222" s="18" t="s">
        <v>225</v>
      </c>
      <c r="BE222" s="186">
        <f>IF(N222="základní",J222,0)</f>
        <v>0</v>
      </c>
      <c r="BF222" s="186">
        <f>IF(N222="snížená",J222,0)</f>
        <v>0</v>
      </c>
      <c r="BG222" s="186">
        <f>IF(N222="zákl. přenesená",J222,0)</f>
        <v>0</v>
      </c>
      <c r="BH222" s="186">
        <f>IF(N222="sníž. přenesená",J222,0)</f>
        <v>0</v>
      </c>
      <c r="BI222" s="186">
        <f>IF(N222="nulová",J222,0)</f>
        <v>0</v>
      </c>
      <c r="BJ222" s="18" t="s">
        <v>84</v>
      </c>
      <c r="BK222" s="186">
        <f>ROUND(I222*H222,2)</f>
        <v>0</v>
      </c>
      <c r="BL222" s="18" t="s">
        <v>232</v>
      </c>
      <c r="BM222" s="185" t="s">
        <v>381</v>
      </c>
    </row>
    <row r="223" spans="1:65" s="13" customFormat="1" ht="11.25">
      <c r="B223" s="187"/>
      <c r="C223" s="188"/>
      <c r="D223" s="189" t="s">
        <v>234</v>
      </c>
      <c r="E223" s="190" t="s">
        <v>19</v>
      </c>
      <c r="F223" s="191" t="s">
        <v>382</v>
      </c>
      <c r="G223" s="188"/>
      <c r="H223" s="192">
        <v>2</v>
      </c>
      <c r="I223" s="193"/>
      <c r="J223" s="188"/>
      <c r="K223" s="188"/>
      <c r="L223" s="194"/>
      <c r="M223" s="195"/>
      <c r="N223" s="196"/>
      <c r="O223" s="196"/>
      <c r="P223" s="196"/>
      <c r="Q223" s="196"/>
      <c r="R223" s="196"/>
      <c r="S223" s="196"/>
      <c r="T223" s="197"/>
      <c r="AT223" s="198" t="s">
        <v>234</v>
      </c>
      <c r="AU223" s="198" t="s">
        <v>86</v>
      </c>
      <c r="AV223" s="13" t="s">
        <v>86</v>
      </c>
      <c r="AW223" s="13" t="s">
        <v>37</v>
      </c>
      <c r="AX223" s="13" t="s">
        <v>76</v>
      </c>
      <c r="AY223" s="198" t="s">
        <v>225</v>
      </c>
    </row>
    <row r="224" spans="1:65" s="13" customFormat="1" ht="11.25">
      <c r="B224" s="187"/>
      <c r="C224" s="188"/>
      <c r="D224" s="189" t="s">
        <v>234</v>
      </c>
      <c r="E224" s="190" t="s">
        <v>19</v>
      </c>
      <c r="F224" s="191" t="s">
        <v>383</v>
      </c>
      <c r="G224" s="188"/>
      <c r="H224" s="192">
        <v>4</v>
      </c>
      <c r="I224" s="193"/>
      <c r="J224" s="188"/>
      <c r="K224" s="188"/>
      <c r="L224" s="194"/>
      <c r="M224" s="195"/>
      <c r="N224" s="196"/>
      <c r="O224" s="196"/>
      <c r="P224" s="196"/>
      <c r="Q224" s="196"/>
      <c r="R224" s="196"/>
      <c r="S224" s="196"/>
      <c r="T224" s="197"/>
      <c r="AT224" s="198" t="s">
        <v>234</v>
      </c>
      <c r="AU224" s="198" t="s">
        <v>86</v>
      </c>
      <c r="AV224" s="13" t="s">
        <v>86</v>
      </c>
      <c r="AW224" s="13" t="s">
        <v>37</v>
      </c>
      <c r="AX224" s="13" t="s">
        <v>76</v>
      </c>
      <c r="AY224" s="198" t="s">
        <v>225</v>
      </c>
    </row>
    <row r="225" spans="2:51" s="13" customFormat="1" ht="11.25">
      <c r="B225" s="187"/>
      <c r="C225" s="188"/>
      <c r="D225" s="189" t="s">
        <v>234</v>
      </c>
      <c r="E225" s="190" t="s">
        <v>19</v>
      </c>
      <c r="F225" s="191" t="s">
        <v>384</v>
      </c>
      <c r="G225" s="188"/>
      <c r="H225" s="192">
        <v>4</v>
      </c>
      <c r="I225" s="193"/>
      <c r="J225" s="188"/>
      <c r="K225" s="188"/>
      <c r="L225" s="194"/>
      <c r="M225" s="195"/>
      <c r="N225" s="196"/>
      <c r="O225" s="196"/>
      <c r="P225" s="196"/>
      <c r="Q225" s="196"/>
      <c r="R225" s="196"/>
      <c r="S225" s="196"/>
      <c r="T225" s="197"/>
      <c r="AT225" s="198" t="s">
        <v>234</v>
      </c>
      <c r="AU225" s="198" t="s">
        <v>86</v>
      </c>
      <c r="AV225" s="13" t="s">
        <v>86</v>
      </c>
      <c r="AW225" s="13" t="s">
        <v>37</v>
      </c>
      <c r="AX225" s="13" t="s">
        <v>76</v>
      </c>
      <c r="AY225" s="198" t="s">
        <v>225</v>
      </c>
    </row>
    <row r="226" spans="2:51" s="13" customFormat="1" ht="11.25">
      <c r="B226" s="187"/>
      <c r="C226" s="188"/>
      <c r="D226" s="189" t="s">
        <v>234</v>
      </c>
      <c r="E226" s="190" t="s">
        <v>19</v>
      </c>
      <c r="F226" s="191" t="s">
        <v>385</v>
      </c>
      <c r="G226" s="188"/>
      <c r="H226" s="192">
        <v>2</v>
      </c>
      <c r="I226" s="193"/>
      <c r="J226" s="188"/>
      <c r="K226" s="188"/>
      <c r="L226" s="194"/>
      <c r="M226" s="195"/>
      <c r="N226" s="196"/>
      <c r="O226" s="196"/>
      <c r="P226" s="196"/>
      <c r="Q226" s="196"/>
      <c r="R226" s="196"/>
      <c r="S226" s="196"/>
      <c r="T226" s="197"/>
      <c r="AT226" s="198" t="s">
        <v>234</v>
      </c>
      <c r="AU226" s="198" t="s">
        <v>86</v>
      </c>
      <c r="AV226" s="13" t="s">
        <v>86</v>
      </c>
      <c r="AW226" s="13" t="s">
        <v>37</v>
      </c>
      <c r="AX226" s="13" t="s">
        <v>76</v>
      </c>
      <c r="AY226" s="198" t="s">
        <v>225</v>
      </c>
    </row>
    <row r="227" spans="2:51" s="13" customFormat="1" ht="11.25">
      <c r="B227" s="187"/>
      <c r="C227" s="188"/>
      <c r="D227" s="189" t="s">
        <v>234</v>
      </c>
      <c r="E227" s="190" t="s">
        <v>19</v>
      </c>
      <c r="F227" s="191" t="s">
        <v>386</v>
      </c>
      <c r="G227" s="188"/>
      <c r="H227" s="192">
        <v>2</v>
      </c>
      <c r="I227" s="193"/>
      <c r="J227" s="188"/>
      <c r="K227" s="188"/>
      <c r="L227" s="194"/>
      <c r="M227" s="195"/>
      <c r="N227" s="196"/>
      <c r="O227" s="196"/>
      <c r="P227" s="196"/>
      <c r="Q227" s="196"/>
      <c r="R227" s="196"/>
      <c r="S227" s="196"/>
      <c r="T227" s="197"/>
      <c r="AT227" s="198" t="s">
        <v>234</v>
      </c>
      <c r="AU227" s="198" t="s">
        <v>86</v>
      </c>
      <c r="AV227" s="13" t="s">
        <v>86</v>
      </c>
      <c r="AW227" s="13" t="s">
        <v>37</v>
      </c>
      <c r="AX227" s="13" t="s">
        <v>76</v>
      </c>
      <c r="AY227" s="198" t="s">
        <v>225</v>
      </c>
    </row>
    <row r="228" spans="2:51" s="13" customFormat="1" ht="11.25">
      <c r="B228" s="187"/>
      <c r="C228" s="188"/>
      <c r="D228" s="189" t="s">
        <v>234</v>
      </c>
      <c r="E228" s="190" t="s">
        <v>19</v>
      </c>
      <c r="F228" s="191" t="s">
        <v>387</v>
      </c>
      <c r="G228" s="188"/>
      <c r="H228" s="192">
        <v>1</v>
      </c>
      <c r="I228" s="193"/>
      <c r="J228" s="188"/>
      <c r="K228" s="188"/>
      <c r="L228" s="194"/>
      <c r="M228" s="195"/>
      <c r="N228" s="196"/>
      <c r="O228" s="196"/>
      <c r="P228" s="196"/>
      <c r="Q228" s="196"/>
      <c r="R228" s="196"/>
      <c r="S228" s="196"/>
      <c r="T228" s="197"/>
      <c r="AT228" s="198" t="s">
        <v>234</v>
      </c>
      <c r="AU228" s="198" t="s">
        <v>86</v>
      </c>
      <c r="AV228" s="13" t="s">
        <v>86</v>
      </c>
      <c r="AW228" s="13" t="s">
        <v>37</v>
      </c>
      <c r="AX228" s="13" t="s">
        <v>76</v>
      </c>
      <c r="AY228" s="198" t="s">
        <v>225</v>
      </c>
    </row>
    <row r="229" spans="2:51" s="13" customFormat="1" ht="11.25">
      <c r="B229" s="187"/>
      <c r="C229" s="188"/>
      <c r="D229" s="189" t="s">
        <v>234</v>
      </c>
      <c r="E229" s="190" t="s">
        <v>19</v>
      </c>
      <c r="F229" s="191" t="s">
        <v>388</v>
      </c>
      <c r="G229" s="188"/>
      <c r="H229" s="192">
        <v>1</v>
      </c>
      <c r="I229" s="193"/>
      <c r="J229" s="188"/>
      <c r="K229" s="188"/>
      <c r="L229" s="194"/>
      <c r="M229" s="195"/>
      <c r="N229" s="196"/>
      <c r="O229" s="196"/>
      <c r="P229" s="196"/>
      <c r="Q229" s="196"/>
      <c r="R229" s="196"/>
      <c r="S229" s="196"/>
      <c r="T229" s="197"/>
      <c r="AT229" s="198" t="s">
        <v>234</v>
      </c>
      <c r="AU229" s="198" t="s">
        <v>86</v>
      </c>
      <c r="AV229" s="13" t="s">
        <v>86</v>
      </c>
      <c r="AW229" s="13" t="s">
        <v>37</v>
      </c>
      <c r="AX229" s="13" t="s">
        <v>76</v>
      </c>
      <c r="AY229" s="198" t="s">
        <v>225</v>
      </c>
    </row>
    <row r="230" spans="2:51" s="13" customFormat="1" ht="11.25">
      <c r="B230" s="187"/>
      <c r="C230" s="188"/>
      <c r="D230" s="189" t="s">
        <v>234</v>
      </c>
      <c r="E230" s="190" t="s">
        <v>19</v>
      </c>
      <c r="F230" s="191" t="s">
        <v>389</v>
      </c>
      <c r="G230" s="188"/>
      <c r="H230" s="192">
        <v>3</v>
      </c>
      <c r="I230" s="193"/>
      <c r="J230" s="188"/>
      <c r="K230" s="188"/>
      <c r="L230" s="194"/>
      <c r="M230" s="195"/>
      <c r="N230" s="196"/>
      <c r="O230" s="196"/>
      <c r="P230" s="196"/>
      <c r="Q230" s="196"/>
      <c r="R230" s="196"/>
      <c r="S230" s="196"/>
      <c r="T230" s="197"/>
      <c r="AT230" s="198" t="s">
        <v>234</v>
      </c>
      <c r="AU230" s="198" t="s">
        <v>86</v>
      </c>
      <c r="AV230" s="13" t="s">
        <v>86</v>
      </c>
      <c r="AW230" s="13" t="s">
        <v>37</v>
      </c>
      <c r="AX230" s="13" t="s">
        <v>76</v>
      </c>
      <c r="AY230" s="198" t="s">
        <v>225</v>
      </c>
    </row>
    <row r="231" spans="2:51" s="13" customFormat="1" ht="11.25">
      <c r="B231" s="187"/>
      <c r="C231" s="188"/>
      <c r="D231" s="189" t="s">
        <v>234</v>
      </c>
      <c r="E231" s="190" t="s">
        <v>19</v>
      </c>
      <c r="F231" s="191" t="s">
        <v>390</v>
      </c>
      <c r="G231" s="188"/>
      <c r="H231" s="192">
        <v>3</v>
      </c>
      <c r="I231" s="193"/>
      <c r="J231" s="188"/>
      <c r="K231" s="188"/>
      <c r="L231" s="194"/>
      <c r="M231" s="195"/>
      <c r="N231" s="196"/>
      <c r="O231" s="196"/>
      <c r="P231" s="196"/>
      <c r="Q231" s="196"/>
      <c r="R231" s="196"/>
      <c r="S231" s="196"/>
      <c r="T231" s="197"/>
      <c r="AT231" s="198" t="s">
        <v>234</v>
      </c>
      <c r="AU231" s="198" t="s">
        <v>86</v>
      </c>
      <c r="AV231" s="13" t="s">
        <v>86</v>
      </c>
      <c r="AW231" s="13" t="s">
        <v>37</v>
      </c>
      <c r="AX231" s="13" t="s">
        <v>76</v>
      </c>
      <c r="AY231" s="198" t="s">
        <v>225</v>
      </c>
    </row>
    <row r="232" spans="2:51" s="13" customFormat="1" ht="11.25">
      <c r="B232" s="187"/>
      <c r="C232" s="188"/>
      <c r="D232" s="189" t="s">
        <v>234</v>
      </c>
      <c r="E232" s="190" t="s">
        <v>19</v>
      </c>
      <c r="F232" s="191" t="s">
        <v>391</v>
      </c>
      <c r="G232" s="188"/>
      <c r="H232" s="192">
        <v>2</v>
      </c>
      <c r="I232" s="193"/>
      <c r="J232" s="188"/>
      <c r="K232" s="188"/>
      <c r="L232" s="194"/>
      <c r="M232" s="195"/>
      <c r="N232" s="196"/>
      <c r="O232" s="196"/>
      <c r="P232" s="196"/>
      <c r="Q232" s="196"/>
      <c r="R232" s="196"/>
      <c r="S232" s="196"/>
      <c r="T232" s="197"/>
      <c r="AT232" s="198" t="s">
        <v>234</v>
      </c>
      <c r="AU232" s="198" t="s">
        <v>86</v>
      </c>
      <c r="AV232" s="13" t="s">
        <v>86</v>
      </c>
      <c r="AW232" s="13" t="s">
        <v>37</v>
      </c>
      <c r="AX232" s="13" t="s">
        <v>76</v>
      </c>
      <c r="AY232" s="198" t="s">
        <v>225</v>
      </c>
    </row>
    <row r="233" spans="2:51" s="13" customFormat="1" ht="11.25">
      <c r="B233" s="187"/>
      <c r="C233" s="188"/>
      <c r="D233" s="189" t="s">
        <v>234</v>
      </c>
      <c r="E233" s="190" t="s">
        <v>19</v>
      </c>
      <c r="F233" s="191" t="s">
        <v>392</v>
      </c>
      <c r="G233" s="188"/>
      <c r="H233" s="192">
        <v>2</v>
      </c>
      <c r="I233" s="193"/>
      <c r="J233" s="188"/>
      <c r="K233" s="188"/>
      <c r="L233" s="194"/>
      <c r="M233" s="195"/>
      <c r="N233" s="196"/>
      <c r="O233" s="196"/>
      <c r="P233" s="196"/>
      <c r="Q233" s="196"/>
      <c r="R233" s="196"/>
      <c r="S233" s="196"/>
      <c r="T233" s="197"/>
      <c r="AT233" s="198" t="s">
        <v>234</v>
      </c>
      <c r="AU233" s="198" t="s">
        <v>86</v>
      </c>
      <c r="AV233" s="13" t="s">
        <v>86</v>
      </c>
      <c r="AW233" s="13" t="s">
        <v>37</v>
      </c>
      <c r="AX233" s="13" t="s">
        <v>76</v>
      </c>
      <c r="AY233" s="198" t="s">
        <v>225</v>
      </c>
    </row>
    <row r="234" spans="2:51" s="13" customFormat="1" ht="11.25">
      <c r="B234" s="187"/>
      <c r="C234" s="188"/>
      <c r="D234" s="189" t="s">
        <v>234</v>
      </c>
      <c r="E234" s="190" t="s">
        <v>19</v>
      </c>
      <c r="F234" s="191" t="s">
        <v>393</v>
      </c>
      <c r="G234" s="188"/>
      <c r="H234" s="192">
        <v>2</v>
      </c>
      <c r="I234" s="193"/>
      <c r="J234" s="188"/>
      <c r="K234" s="188"/>
      <c r="L234" s="194"/>
      <c r="M234" s="195"/>
      <c r="N234" s="196"/>
      <c r="O234" s="196"/>
      <c r="P234" s="196"/>
      <c r="Q234" s="196"/>
      <c r="R234" s="196"/>
      <c r="S234" s="196"/>
      <c r="T234" s="197"/>
      <c r="AT234" s="198" t="s">
        <v>234</v>
      </c>
      <c r="AU234" s="198" t="s">
        <v>86</v>
      </c>
      <c r="AV234" s="13" t="s">
        <v>86</v>
      </c>
      <c r="AW234" s="13" t="s">
        <v>37</v>
      </c>
      <c r="AX234" s="13" t="s">
        <v>76</v>
      </c>
      <c r="AY234" s="198" t="s">
        <v>225</v>
      </c>
    </row>
    <row r="235" spans="2:51" s="13" customFormat="1" ht="11.25">
      <c r="B235" s="187"/>
      <c r="C235" s="188"/>
      <c r="D235" s="189" t="s">
        <v>234</v>
      </c>
      <c r="E235" s="190" t="s">
        <v>19</v>
      </c>
      <c r="F235" s="191" t="s">
        <v>394</v>
      </c>
      <c r="G235" s="188"/>
      <c r="H235" s="192">
        <v>2</v>
      </c>
      <c r="I235" s="193"/>
      <c r="J235" s="188"/>
      <c r="K235" s="188"/>
      <c r="L235" s="194"/>
      <c r="M235" s="195"/>
      <c r="N235" s="196"/>
      <c r="O235" s="196"/>
      <c r="P235" s="196"/>
      <c r="Q235" s="196"/>
      <c r="R235" s="196"/>
      <c r="S235" s="196"/>
      <c r="T235" s="197"/>
      <c r="AT235" s="198" t="s">
        <v>234</v>
      </c>
      <c r="AU235" s="198" t="s">
        <v>86</v>
      </c>
      <c r="AV235" s="13" t="s">
        <v>86</v>
      </c>
      <c r="AW235" s="13" t="s">
        <v>37</v>
      </c>
      <c r="AX235" s="13" t="s">
        <v>76</v>
      </c>
      <c r="AY235" s="198" t="s">
        <v>225</v>
      </c>
    </row>
    <row r="236" spans="2:51" s="13" customFormat="1" ht="11.25">
      <c r="B236" s="187"/>
      <c r="C236" s="188"/>
      <c r="D236" s="189" t="s">
        <v>234</v>
      </c>
      <c r="E236" s="190" t="s">
        <v>19</v>
      </c>
      <c r="F236" s="191" t="s">
        <v>395</v>
      </c>
      <c r="G236" s="188"/>
      <c r="H236" s="192">
        <v>2</v>
      </c>
      <c r="I236" s="193"/>
      <c r="J236" s="188"/>
      <c r="K236" s="188"/>
      <c r="L236" s="194"/>
      <c r="M236" s="195"/>
      <c r="N236" s="196"/>
      <c r="O236" s="196"/>
      <c r="P236" s="196"/>
      <c r="Q236" s="196"/>
      <c r="R236" s="196"/>
      <c r="S236" s="196"/>
      <c r="T236" s="197"/>
      <c r="AT236" s="198" t="s">
        <v>234</v>
      </c>
      <c r="AU236" s="198" t="s">
        <v>86</v>
      </c>
      <c r="AV236" s="13" t="s">
        <v>86</v>
      </c>
      <c r="AW236" s="13" t="s">
        <v>37</v>
      </c>
      <c r="AX236" s="13" t="s">
        <v>76</v>
      </c>
      <c r="AY236" s="198" t="s">
        <v>225</v>
      </c>
    </row>
    <row r="237" spans="2:51" s="13" customFormat="1" ht="11.25">
      <c r="B237" s="187"/>
      <c r="C237" s="188"/>
      <c r="D237" s="189" t="s">
        <v>234</v>
      </c>
      <c r="E237" s="190" t="s">
        <v>19</v>
      </c>
      <c r="F237" s="191" t="s">
        <v>396</v>
      </c>
      <c r="G237" s="188"/>
      <c r="H237" s="192">
        <v>1</v>
      </c>
      <c r="I237" s="193"/>
      <c r="J237" s="188"/>
      <c r="K237" s="188"/>
      <c r="L237" s="194"/>
      <c r="M237" s="195"/>
      <c r="N237" s="196"/>
      <c r="O237" s="196"/>
      <c r="P237" s="196"/>
      <c r="Q237" s="196"/>
      <c r="R237" s="196"/>
      <c r="S237" s="196"/>
      <c r="T237" s="197"/>
      <c r="AT237" s="198" t="s">
        <v>234</v>
      </c>
      <c r="AU237" s="198" t="s">
        <v>86</v>
      </c>
      <c r="AV237" s="13" t="s">
        <v>86</v>
      </c>
      <c r="AW237" s="13" t="s">
        <v>37</v>
      </c>
      <c r="AX237" s="13" t="s">
        <v>76</v>
      </c>
      <c r="AY237" s="198" t="s">
        <v>225</v>
      </c>
    </row>
    <row r="238" spans="2:51" s="13" customFormat="1" ht="11.25">
      <c r="B238" s="187"/>
      <c r="C238" s="188"/>
      <c r="D238" s="189" t="s">
        <v>234</v>
      </c>
      <c r="E238" s="190" t="s">
        <v>19</v>
      </c>
      <c r="F238" s="191" t="s">
        <v>397</v>
      </c>
      <c r="G238" s="188"/>
      <c r="H238" s="192">
        <v>1</v>
      </c>
      <c r="I238" s="193"/>
      <c r="J238" s="188"/>
      <c r="K238" s="188"/>
      <c r="L238" s="194"/>
      <c r="M238" s="195"/>
      <c r="N238" s="196"/>
      <c r="O238" s="196"/>
      <c r="P238" s="196"/>
      <c r="Q238" s="196"/>
      <c r="R238" s="196"/>
      <c r="S238" s="196"/>
      <c r="T238" s="197"/>
      <c r="AT238" s="198" t="s">
        <v>234</v>
      </c>
      <c r="AU238" s="198" t="s">
        <v>86</v>
      </c>
      <c r="AV238" s="13" t="s">
        <v>86</v>
      </c>
      <c r="AW238" s="13" t="s">
        <v>37</v>
      </c>
      <c r="AX238" s="13" t="s">
        <v>76</v>
      </c>
      <c r="AY238" s="198" t="s">
        <v>225</v>
      </c>
    </row>
    <row r="239" spans="2:51" s="13" customFormat="1" ht="11.25">
      <c r="B239" s="187"/>
      <c r="C239" s="188"/>
      <c r="D239" s="189" t="s">
        <v>234</v>
      </c>
      <c r="E239" s="190" t="s">
        <v>19</v>
      </c>
      <c r="F239" s="191" t="s">
        <v>398</v>
      </c>
      <c r="G239" s="188"/>
      <c r="H239" s="192">
        <v>1</v>
      </c>
      <c r="I239" s="193"/>
      <c r="J239" s="188"/>
      <c r="K239" s="188"/>
      <c r="L239" s="194"/>
      <c r="M239" s="195"/>
      <c r="N239" s="196"/>
      <c r="O239" s="196"/>
      <c r="P239" s="196"/>
      <c r="Q239" s="196"/>
      <c r="R239" s="196"/>
      <c r="S239" s="196"/>
      <c r="T239" s="197"/>
      <c r="AT239" s="198" t="s">
        <v>234</v>
      </c>
      <c r="AU239" s="198" t="s">
        <v>86</v>
      </c>
      <c r="AV239" s="13" t="s">
        <v>86</v>
      </c>
      <c r="AW239" s="13" t="s">
        <v>37</v>
      </c>
      <c r="AX239" s="13" t="s">
        <v>76</v>
      </c>
      <c r="AY239" s="198" t="s">
        <v>225</v>
      </c>
    </row>
    <row r="240" spans="2:51" s="13" customFormat="1" ht="11.25">
      <c r="B240" s="187"/>
      <c r="C240" s="188"/>
      <c r="D240" s="189" t="s">
        <v>234</v>
      </c>
      <c r="E240" s="190" t="s">
        <v>19</v>
      </c>
      <c r="F240" s="191" t="s">
        <v>399</v>
      </c>
      <c r="G240" s="188"/>
      <c r="H240" s="192">
        <v>2</v>
      </c>
      <c r="I240" s="193"/>
      <c r="J240" s="188"/>
      <c r="K240" s="188"/>
      <c r="L240" s="194"/>
      <c r="M240" s="195"/>
      <c r="N240" s="196"/>
      <c r="O240" s="196"/>
      <c r="P240" s="196"/>
      <c r="Q240" s="196"/>
      <c r="R240" s="196"/>
      <c r="S240" s="196"/>
      <c r="T240" s="197"/>
      <c r="AT240" s="198" t="s">
        <v>234</v>
      </c>
      <c r="AU240" s="198" t="s">
        <v>86</v>
      </c>
      <c r="AV240" s="13" t="s">
        <v>86</v>
      </c>
      <c r="AW240" s="13" t="s">
        <v>37</v>
      </c>
      <c r="AX240" s="13" t="s">
        <v>76</v>
      </c>
      <c r="AY240" s="198" t="s">
        <v>225</v>
      </c>
    </row>
    <row r="241" spans="1:65" s="13" customFormat="1" ht="11.25">
      <c r="B241" s="187"/>
      <c r="C241" s="188"/>
      <c r="D241" s="189" t="s">
        <v>234</v>
      </c>
      <c r="E241" s="190" t="s">
        <v>19</v>
      </c>
      <c r="F241" s="191" t="s">
        <v>400</v>
      </c>
      <c r="G241" s="188"/>
      <c r="H241" s="192">
        <v>2</v>
      </c>
      <c r="I241" s="193"/>
      <c r="J241" s="188"/>
      <c r="K241" s="188"/>
      <c r="L241" s="194"/>
      <c r="M241" s="195"/>
      <c r="N241" s="196"/>
      <c r="O241" s="196"/>
      <c r="P241" s="196"/>
      <c r="Q241" s="196"/>
      <c r="R241" s="196"/>
      <c r="S241" s="196"/>
      <c r="T241" s="197"/>
      <c r="AT241" s="198" t="s">
        <v>234</v>
      </c>
      <c r="AU241" s="198" t="s">
        <v>86</v>
      </c>
      <c r="AV241" s="13" t="s">
        <v>86</v>
      </c>
      <c r="AW241" s="13" t="s">
        <v>37</v>
      </c>
      <c r="AX241" s="13" t="s">
        <v>76</v>
      </c>
      <c r="AY241" s="198" t="s">
        <v>225</v>
      </c>
    </row>
    <row r="242" spans="1:65" s="13" customFormat="1" ht="11.25">
      <c r="B242" s="187"/>
      <c r="C242" s="188"/>
      <c r="D242" s="189" t="s">
        <v>234</v>
      </c>
      <c r="E242" s="190" t="s">
        <v>19</v>
      </c>
      <c r="F242" s="191" t="s">
        <v>401</v>
      </c>
      <c r="G242" s="188"/>
      <c r="H242" s="192">
        <v>4</v>
      </c>
      <c r="I242" s="193"/>
      <c r="J242" s="188"/>
      <c r="K242" s="188"/>
      <c r="L242" s="194"/>
      <c r="M242" s="195"/>
      <c r="N242" s="196"/>
      <c r="O242" s="196"/>
      <c r="P242" s="196"/>
      <c r="Q242" s="196"/>
      <c r="R242" s="196"/>
      <c r="S242" s="196"/>
      <c r="T242" s="197"/>
      <c r="AT242" s="198" t="s">
        <v>234</v>
      </c>
      <c r="AU242" s="198" t="s">
        <v>86</v>
      </c>
      <c r="AV242" s="13" t="s">
        <v>86</v>
      </c>
      <c r="AW242" s="13" t="s">
        <v>37</v>
      </c>
      <c r="AX242" s="13" t="s">
        <v>76</v>
      </c>
      <c r="AY242" s="198" t="s">
        <v>225</v>
      </c>
    </row>
    <row r="243" spans="1:65" s="13" customFormat="1" ht="11.25">
      <c r="B243" s="187"/>
      <c r="C243" s="188"/>
      <c r="D243" s="189" t="s">
        <v>234</v>
      </c>
      <c r="E243" s="190" t="s">
        <v>19</v>
      </c>
      <c r="F243" s="191" t="s">
        <v>402</v>
      </c>
      <c r="G243" s="188"/>
      <c r="H243" s="192">
        <v>4</v>
      </c>
      <c r="I243" s="193"/>
      <c r="J243" s="188"/>
      <c r="K243" s="188"/>
      <c r="L243" s="194"/>
      <c r="M243" s="195"/>
      <c r="N243" s="196"/>
      <c r="O243" s="196"/>
      <c r="P243" s="196"/>
      <c r="Q243" s="196"/>
      <c r="R243" s="196"/>
      <c r="S243" s="196"/>
      <c r="T243" s="197"/>
      <c r="AT243" s="198" t="s">
        <v>234</v>
      </c>
      <c r="AU243" s="198" t="s">
        <v>86</v>
      </c>
      <c r="AV243" s="13" t="s">
        <v>86</v>
      </c>
      <c r="AW243" s="13" t="s">
        <v>37</v>
      </c>
      <c r="AX243" s="13" t="s">
        <v>76</v>
      </c>
      <c r="AY243" s="198" t="s">
        <v>225</v>
      </c>
    </row>
    <row r="244" spans="1:65" s="13" customFormat="1" ht="11.25">
      <c r="B244" s="187"/>
      <c r="C244" s="188"/>
      <c r="D244" s="189" t="s">
        <v>234</v>
      </c>
      <c r="E244" s="190" t="s">
        <v>19</v>
      </c>
      <c r="F244" s="191" t="s">
        <v>403</v>
      </c>
      <c r="G244" s="188"/>
      <c r="H244" s="192">
        <v>2</v>
      </c>
      <c r="I244" s="193"/>
      <c r="J244" s="188"/>
      <c r="K244" s="188"/>
      <c r="L244" s="194"/>
      <c r="M244" s="195"/>
      <c r="N244" s="196"/>
      <c r="O244" s="196"/>
      <c r="P244" s="196"/>
      <c r="Q244" s="196"/>
      <c r="R244" s="196"/>
      <c r="S244" s="196"/>
      <c r="T244" s="197"/>
      <c r="AT244" s="198" t="s">
        <v>234</v>
      </c>
      <c r="AU244" s="198" t="s">
        <v>86</v>
      </c>
      <c r="AV244" s="13" t="s">
        <v>86</v>
      </c>
      <c r="AW244" s="13" t="s">
        <v>37</v>
      </c>
      <c r="AX244" s="13" t="s">
        <v>76</v>
      </c>
      <c r="AY244" s="198" t="s">
        <v>225</v>
      </c>
    </row>
    <row r="245" spans="1:65" s="13" customFormat="1" ht="11.25">
      <c r="B245" s="187"/>
      <c r="C245" s="188"/>
      <c r="D245" s="189" t="s">
        <v>234</v>
      </c>
      <c r="E245" s="190" t="s">
        <v>19</v>
      </c>
      <c r="F245" s="191" t="s">
        <v>404</v>
      </c>
      <c r="G245" s="188"/>
      <c r="H245" s="192">
        <v>4</v>
      </c>
      <c r="I245" s="193"/>
      <c r="J245" s="188"/>
      <c r="K245" s="188"/>
      <c r="L245" s="194"/>
      <c r="M245" s="195"/>
      <c r="N245" s="196"/>
      <c r="O245" s="196"/>
      <c r="P245" s="196"/>
      <c r="Q245" s="196"/>
      <c r="R245" s="196"/>
      <c r="S245" s="196"/>
      <c r="T245" s="197"/>
      <c r="AT245" s="198" t="s">
        <v>234</v>
      </c>
      <c r="AU245" s="198" t="s">
        <v>86</v>
      </c>
      <c r="AV245" s="13" t="s">
        <v>86</v>
      </c>
      <c r="AW245" s="13" t="s">
        <v>37</v>
      </c>
      <c r="AX245" s="13" t="s">
        <v>76</v>
      </c>
      <c r="AY245" s="198" t="s">
        <v>225</v>
      </c>
    </row>
    <row r="246" spans="1:65" s="13" customFormat="1" ht="11.25">
      <c r="B246" s="187"/>
      <c r="C246" s="188"/>
      <c r="D246" s="189" t="s">
        <v>234</v>
      </c>
      <c r="E246" s="190" t="s">
        <v>19</v>
      </c>
      <c r="F246" s="191" t="s">
        <v>405</v>
      </c>
      <c r="G246" s="188"/>
      <c r="H246" s="192">
        <v>4</v>
      </c>
      <c r="I246" s="193"/>
      <c r="J246" s="188"/>
      <c r="K246" s="188"/>
      <c r="L246" s="194"/>
      <c r="M246" s="195"/>
      <c r="N246" s="196"/>
      <c r="O246" s="196"/>
      <c r="P246" s="196"/>
      <c r="Q246" s="196"/>
      <c r="R246" s="196"/>
      <c r="S246" s="196"/>
      <c r="T246" s="197"/>
      <c r="AT246" s="198" t="s">
        <v>234</v>
      </c>
      <c r="AU246" s="198" t="s">
        <v>86</v>
      </c>
      <c r="AV246" s="13" t="s">
        <v>86</v>
      </c>
      <c r="AW246" s="13" t="s">
        <v>37</v>
      </c>
      <c r="AX246" s="13" t="s">
        <v>76</v>
      </c>
      <c r="AY246" s="198" t="s">
        <v>225</v>
      </c>
    </row>
    <row r="247" spans="1:65" s="13" customFormat="1" ht="11.25">
      <c r="B247" s="187"/>
      <c r="C247" s="188"/>
      <c r="D247" s="189" t="s">
        <v>234</v>
      </c>
      <c r="E247" s="190" t="s">
        <v>19</v>
      </c>
      <c r="F247" s="191" t="s">
        <v>406</v>
      </c>
      <c r="G247" s="188"/>
      <c r="H247" s="192">
        <v>6</v>
      </c>
      <c r="I247" s="193"/>
      <c r="J247" s="188"/>
      <c r="K247" s="188"/>
      <c r="L247" s="194"/>
      <c r="M247" s="195"/>
      <c r="N247" s="196"/>
      <c r="O247" s="196"/>
      <c r="P247" s="196"/>
      <c r="Q247" s="196"/>
      <c r="R247" s="196"/>
      <c r="S247" s="196"/>
      <c r="T247" s="197"/>
      <c r="AT247" s="198" t="s">
        <v>234</v>
      </c>
      <c r="AU247" s="198" t="s">
        <v>86</v>
      </c>
      <c r="AV247" s="13" t="s">
        <v>86</v>
      </c>
      <c r="AW247" s="13" t="s">
        <v>37</v>
      </c>
      <c r="AX247" s="13" t="s">
        <v>76</v>
      </c>
      <c r="AY247" s="198" t="s">
        <v>225</v>
      </c>
    </row>
    <row r="248" spans="1:65" s="13" customFormat="1" ht="11.25">
      <c r="B248" s="187"/>
      <c r="C248" s="188"/>
      <c r="D248" s="189" t="s">
        <v>234</v>
      </c>
      <c r="E248" s="190" t="s">
        <v>19</v>
      </c>
      <c r="F248" s="191" t="s">
        <v>407</v>
      </c>
      <c r="G248" s="188"/>
      <c r="H248" s="192">
        <v>4</v>
      </c>
      <c r="I248" s="193"/>
      <c r="J248" s="188"/>
      <c r="K248" s="188"/>
      <c r="L248" s="194"/>
      <c r="M248" s="195"/>
      <c r="N248" s="196"/>
      <c r="O248" s="196"/>
      <c r="P248" s="196"/>
      <c r="Q248" s="196"/>
      <c r="R248" s="196"/>
      <c r="S248" s="196"/>
      <c r="T248" s="197"/>
      <c r="AT248" s="198" t="s">
        <v>234</v>
      </c>
      <c r="AU248" s="198" t="s">
        <v>86</v>
      </c>
      <c r="AV248" s="13" t="s">
        <v>86</v>
      </c>
      <c r="AW248" s="13" t="s">
        <v>37</v>
      </c>
      <c r="AX248" s="13" t="s">
        <v>76</v>
      </c>
      <c r="AY248" s="198" t="s">
        <v>225</v>
      </c>
    </row>
    <row r="249" spans="1:65" s="13" customFormat="1" ht="11.25">
      <c r="B249" s="187"/>
      <c r="C249" s="188"/>
      <c r="D249" s="189" t="s">
        <v>234</v>
      </c>
      <c r="E249" s="190" t="s">
        <v>19</v>
      </c>
      <c r="F249" s="191" t="s">
        <v>408</v>
      </c>
      <c r="G249" s="188"/>
      <c r="H249" s="192">
        <v>4</v>
      </c>
      <c r="I249" s="193"/>
      <c r="J249" s="188"/>
      <c r="K249" s="188"/>
      <c r="L249" s="194"/>
      <c r="M249" s="195"/>
      <c r="N249" s="196"/>
      <c r="O249" s="196"/>
      <c r="P249" s="196"/>
      <c r="Q249" s="196"/>
      <c r="R249" s="196"/>
      <c r="S249" s="196"/>
      <c r="T249" s="197"/>
      <c r="AT249" s="198" t="s">
        <v>234</v>
      </c>
      <c r="AU249" s="198" t="s">
        <v>86</v>
      </c>
      <c r="AV249" s="13" t="s">
        <v>86</v>
      </c>
      <c r="AW249" s="13" t="s">
        <v>37</v>
      </c>
      <c r="AX249" s="13" t="s">
        <v>76</v>
      </c>
      <c r="AY249" s="198" t="s">
        <v>225</v>
      </c>
    </row>
    <row r="250" spans="1:65" s="13" customFormat="1" ht="11.25">
      <c r="B250" s="187"/>
      <c r="C250" s="188"/>
      <c r="D250" s="189" t="s">
        <v>234</v>
      </c>
      <c r="E250" s="190" t="s">
        <v>19</v>
      </c>
      <c r="F250" s="191" t="s">
        <v>409</v>
      </c>
      <c r="G250" s="188"/>
      <c r="H250" s="192">
        <v>4</v>
      </c>
      <c r="I250" s="193"/>
      <c r="J250" s="188"/>
      <c r="K250" s="188"/>
      <c r="L250" s="194"/>
      <c r="M250" s="195"/>
      <c r="N250" s="196"/>
      <c r="O250" s="196"/>
      <c r="P250" s="196"/>
      <c r="Q250" s="196"/>
      <c r="R250" s="196"/>
      <c r="S250" s="196"/>
      <c r="T250" s="197"/>
      <c r="AT250" s="198" t="s">
        <v>234</v>
      </c>
      <c r="AU250" s="198" t="s">
        <v>86</v>
      </c>
      <c r="AV250" s="13" t="s">
        <v>86</v>
      </c>
      <c r="AW250" s="13" t="s">
        <v>37</v>
      </c>
      <c r="AX250" s="13" t="s">
        <v>76</v>
      </c>
      <c r="AY250" s="198" t="s">
        <v>225</v>
      </c>
    </row>
    <row r="251" spans="1:65" s="14" customFormat="1" ht="11.25">
      <c r="B251" s="199"/>
      <c r="C251" s="200"/>
      <c r="D251" s="189" t="s">
        <v>234</v>
      </c>
      <c r="E251" s="201" t="s">
        <v>19</v>
      </c>
      <c r="F251" s="202" t="s">
        <v>245</v>
      </c>
      <c r="G251" s="200"/>
      <c r="H251" s="203">
        <v>75</v>
      </c>
      <c r="I251" s="204"/>
      <c r="J251" s="200"/>
      <c r="K251" s="200"/>
      <c r="L251" s="205"/>
      <c r="M251" s="206"/>
      <c r="N251" s="207"/>
      <c r="O251" s="207"/>
      <c r="P251" s="207"/>
      <c r="Q251" s="207"/>
      <c r="R251" s="207"/>
      <c r="S251" s="207"/>
      <c r="T251" s="208"/>
      <c r="AT251" s="209" t="s">
        <v>234</v>
      </c>
      <c r="AU251" s="209" t="s">
        <v>86</v>
      </c>
      <c r="AV251" s="14" t="s">
        <v>232</v>
      </c>
      <c r="AW251" s="14" t="s">
        <v>37</v>
      </c>
      <c r="AX251" s="14" t="s">
        <v>84</v>
      </c>
      <c r="AY251" s="209" t="s">
        <v>225</v>
      </c>
    </row>
    <row r="252" spans="1:65" s="2" customFormat="1" ht="24">
      <c r="A252" s="35"/>
      <c r="B252" s="36"/>
      <c r="C252" s="210" t="s">
        <v>117</v>
      </c>
      <c r="D252" s="210" t="s">
        <v>410</v>
      </c>
      <c r="E252" s="211" t="s">
        <v>411</v>
      </c>
      <c r="F252" s="212" t="s">
        <v>412</v>
      </c>
      <c r="G252" s="213" t="s">
        <v>380</v>
      </c>
      <c r="H252" s="214">
        <v>38</v>
      </c>
      <c r="I252" s="215"/>
      <c r="J252" s="216">
        <f>ROUND(I252*H252,2)</f>
        <v>0</v>
      </c>
      <c r="K252" s="212" t="s">
        <v>231</v>
      </c>
      <c r="L252" s="217"/>
      <c r="M252" s="218" t="s">
        <v>19</v>
      </c>
      <c r="N252" s="219" t="s">
        <v>47</v>
      </c>
      <c r="O252" s="65"/>
      <c r="P252" s="183">
        <f>O252*H252</f>
        <v>0</v>
      </c>
      <c r="Q252" s="183">
        <v>4.4999999999999997E-3</v>
      </c>
      <c r="R252" s="183">
        <f>Q252*H252</f>
        <v>0.17099999999999999</v>
      </c>
      <c r="S252" s="183">
        <v>0</v>
      </c>
      <c r="T252" s="184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5" t="s">
        <v>365</v>
      </c>
      <c r="AT252" s="185" t="s">
        <v>410</v>
      </c>
      <c r="AU252" s="185" t="s">
        <v>86</v>
      </c>
      <c r="AY252" s="18" t="s">
        <v>225</v>
      </c>
      <c r="BE252" s="186">
        <f>IF(N252="základní",J252,0)</f>
        <v>0</v>
      </c>
      <c r="BF252" s="186">
        <f>IF(N252="snížená",J252,0)</f>
        <v>0</v>
      </c>
      <c r="BG252" s="186">
        <f>IF(N252="zákl. přenesená",J252,0)</f>
        <v>0</v>
      </c>
      <c r="BH252" s="186">
        <f>IF(N252="sníž. přenesená",J252,0)</f>
        <v>0</v>
      </c>
      <c r="BI252" s="186">
        <f>IF(N252="nulová",J252,0)</f>
        <v>0</v>
      </c>
      <c r="BJ252" s="18" t="s">
        <v>84</v>
      </c>
      <c r="BK252" s="186">
        <f>ROUND(I252*H252,2)</f>
        <v>0</v>
      </c>
      <c r="BL252" s="18" t="s">
        <v>232</v>
      </c>
      <c r="BM252" s="185" t="s">
        <v>413</v>
      </c>
    </row>
    <row r="253" spans="1:65" s="2" customFormat="1" ht="19.5">
      <c r="A253" s="35"/>
      <c r="B253" s="36"/>
      <c r="C253" s="37"/>
      <c r="D253" s="189" t="s">
        <v>414</v>
      </c>
      <c r="E253" s="37"/>
      <c r="F253" s="220" t="s">
        <v>415</v>
      </c>
      <c r="G253" s="37"/>
      <c r="H253" s="37"/>
      <c r="I253" s="221"/>
      <c r="J253" s="37"/>
      <c r="K253" s="37"/>
      <c r="L253" s="40"/>
      <c r="M253" s="222"/>
      <c r="N253" s="223"/>
      <c r="O253" s="65"/>
      <c r="P253" s="65"/>
      <c r="Q253" s="65"/>
      <c r="R253" s="65"/>
      <c r="S253" s="65"/>
      <c r="T253" s="66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T253" s="18" t="s">
        <v>414</v>
      </c>
      <c r="AU253" s="18" t="s">
        <v>86</v>
      </c>
    </row>
    <row r="254" spans="1:65" s="2" customFormat="1" ht="24">
      <c r="A254" s="35"/>
      <c r="B254" s="36"/>
      <c r="C254" s="210" t="s">
        <v>120</v>
      </c>
      <c r="D254" s="210" t="s">
        <v>410</v>
      </c>
      <c r="E254" s="211" t="s">
        <v>416</v>
      </c>
      <c r="F254" s="212" t="s">
        <v>417</v>
      </c>
      <c r="G254" s="213" t="s">
        <v>380</v>
      </c>
      <c r="H254" s="214">
        <v>6</v>
      </c>
      <c r="I254" s="215"/>
      <c r="J254" s="216">
        <f>ROUND(I254*H254,2)</f>
        <v>0</v>
      </c>
      <c r="K254" s="212" t="s">
        <v>231</v>
      </c>
      <c r="L254" s="217"/>
      <c r="M254" s="218" t="s">
        <v>19</v>
      </c>
      <c r="N254" s="219" t="s">
        <v>47</v>
      </c>
      <c r="O254" s="65"/>
      <c r="P254" s="183">
        <f>O254*H254</f>
        <v>0</v>
      </c>
      <c r="Q254" s="183">
        <v>6.8999999999999999E-3</v>
      </c>
      <c r="R254" s="183">
        <f>Q254*H254</f>
        <v>4.1399999999999999E-2</v>
      </c>
      <c r="S254" s="183">
        <v>0</v>
      </c>
      <c r="T254" s="184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5" t="s">
        <v>365</v>
      </c>
      <c r="AT254" s="185" t="s">
        <v>410</v>
      </c>
      <c r="AU254" s="185" t="s">
        <v>86</v>
      </c>
      <c r="AY254" s="18" t="s">
        <v>225</v>
      </c>
      <c r="BE254" s="186">
        <f>IF(N254="základní",J254,0)</f>
        <v>0</v>
      </c>
      <c r="BF254" s="186">
        <f>IF(N254="snížená",J254,0)</f>
        <v>0</v>
      </c>
      <c r="BG254" s="186">
        <f>IF(N254="zákl. přenesená",J254,0)</f>
        <v>0</v>
      </c>
      <c r="BH254" s="186">
        <f>IF(N254="sníž. přenesená",J254,0)</f>
        <v>0</v>
      </c>
      <c r="BI254" s="186">
        <f>IF(N254="nulová",J254,0)</f>
        <v>0</v>
      </c>
      <c r="BJ254" s="18" t="s">
        <v>84</v>
      </c>
      <c r="BK254" s="186">
        <f>ROUND(I254*H254,2)</f>
        <v>0</v>
      </c>
      <c r="BL254" s="18" t="s">
        <v>232</v>
      </c>
      <c r="BM254" s="185" t="s">
        <v>418</v>
      </c>
    </row>
    <row r="255" spans="1:65" s="2" customFormat="1" ht="19.5">
      <c r="A255" s="35"/>
      <c r="B255" s="36"/>
      <c r="C255" s="37"/>
      <c r="D255" s="189" t="s">
        <v>414</v>
      </c>
      <c r="E255" s="37"/>
      <c r="F255" s="220" t="s">
        <v>415</v>
      </c>
      <c r="G255" s="37"/>
      <c r="H255" s="37"/>
      <c r="I255" s="221"/>
      <c r="J255" s="37"/>
      <c r="K255" s="37"/>
      <c r="L255" s="40"/>
      <c r="M255" s="222"/>
      <c r="N255" s="223"/>
      <c r="O255" s="65"/>
      <c r="P255" s="65"/>
      <c r="Q255" s="65"/>
      <c r="R255" s="65"/>
      <c r="S255" s="65"/>
      <c r="T255" s="66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T255" s="18" t="s">
        <v>414</v>
      </c>
      <c r="AU255" s="18" t="s">
        <v>86</v>
      </c>
    </row>
    <row r="256" spans="1:65" s="2" customFormat="1" ht="24">
      <c r="A256" s="35"/>
      <c r="B256" s="36"/>
      <c r="C256" s="210" t="s">
        <v>123</v>
      </c>
      <c r="D256" s="210" t="s">
        <v>410</v>
      </c>
      <c r="E256" s="211" t="s">
        <v>419</v>
      </c>
      <c r="F256" s="212" t="s">
        <v>420</v>
      </c>
      <c r="G256" s="213" t="s">
        <v>380</v>
      </c>
      <c r="H256" s="214">
        <v>6</v>
      </c>
      <c r="I256" s="215"/>
      <c r="J256" s="216">
        <f>ROUND(I256*H256,2)</f>
        <v>0</v>
      </c>
      <c r="K256" s="212" t="s">
        <v>231</v>
      </c>
      <c r="L256" s="217"/>
      <c r="M256" s="218" t="s">
        <v>19</v>
      </c>
      <c r="N256" s="219" t="s">
        <v>47</v>
      </c>
      <c r="O256" s="65"/>
      <c r="P256" s="183">
        <f>O256*H256</f>
        <v>0</v>
      </c>
      <c r="Q256" s="183">
        <v>5.5999999999999999E-3</v>
      </c>
      <c r="R256" s="183">
        <f>Q256*H256</f>
        <v>3.3599999999999998E-2</v>
      </c>
      <c r="S256" s="183">
        <v>0</v>
      </c>
      <c r="T256" s="184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5" t="s">
        <v>365</v>
      </c>
      <c r="AT256" s="185" t="s">
        <v>410</v>
      </c>
      <c r="AU256" s="185" t="s">
        <v>86</v>
      </c>
      <c r="AY256" s="18" t="s">
        <v>225</v>
      </c>
      <c r="BE256" s="186">
        <f>IF(N256="základní",J256,0)</f>
        <v>0</v>
      </c>
      <c r="BF256" s="186">
        <f>IF(N256="snížená",J256,0)</f>
        <v>0</v>
      </c>
      <c r="BG256" s="186">
        <f>IF(N256="zákl. přenesená",J256,0)</f>
        <v>0</v>
      </c>
      <c r="BH256" s="186">
        <f>IF(N256="sníž. přenesená",J256,0)</f>
        <v>0</v>
      </c>
      <c r="BI256" s="186">
        <f>IF(N256="nulová",J256,0)</f>
        <v>0</v>
      </c>
      <c r="BJ256" s="18" t="s">
        <v>84</v>
      </c>
      <c r="BK256" s="186">
        <f>ROUND(I256*H256,2)</f>
        <v>0</v>
      </c>
      <c r="BL256" s="18" t="s">
        <v>232</v>
      </c>
      <c r="BM256" s="185" t="s">
        <v>421</v>
      </c>
    </row>
    <row r="257" spans="1:65" s="2" customFormat="1" ht="24">
      <c r="A257" s="35"/>
      <c r="B257" s="36"/>
      <c r="C257" s="210" t="s">
        <v>8</v>
      </c>
      <c r="D257" s="210" t="s">
        <v>410</v>
      </c>
      <c r="E257" s="211" t="s">
        <v>422</v>
      </c>
      <c r="F257" s="212" t="s">
        <v>423</v>
      </c>
      <c r="G257" s="213" t="s">
        <v>380</v>
      </c>
      <c r="H257" s="214">
        <v>24</v>
      </c>
      <c r="I257" s="215"/>
      <c r="J257" s="216">
        <f>ROUND(I257*H257,2)</f>
        <v>0</v>
      </c>
      <c r="K257" s="212" t="s">
        <v>231</v>
      </c>
      <c r="L257" s="217"/>
      <c r="M257" s="218" t="s">
        <v>19</v>
      </c>
      <c r="N257" s="219" t="s">
        <v>47</v>
      </c>
      <c r="O257" s="65"/>
      <c r="P257" s="183">
        <f>O257*H257</f>
        <v>0</v>
      </c>
      <c r="Q257" s="183">
        <v>3.5999999999999999E-3</v>
      </c>
      <c r="R257" s="183">
        <f>Q257*H257</f>
        <v>8.6400000000000005E-2</v>
      </c>
      <c r="S257" s="183">
        <v>0</v>
      </c>
      <c r="T257" s="184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5" t="s">
        <v>365</v>
      </c>
      <c r="AT257" s="185" t="s">
        <v>410</v>
      </c>
      <c r="AU257" s="185" t="s">
        <v>86</v>
      </c>
      <c r="AY257" s="18" t="s">
        <v>225</v>
      </c>
      <c r="BE257" s="186">
        <f>IF(N257="základní",J257,0)</f>
        <v>0</v>
      </c>
      <c r="BF257" s="186">
        <f>IF(N257="snížená",J257,0)</f>
        <v>0</v>
      </c>
      <c r="BG257" s="186">
        <f>IF(N257="zákl. přenesená",J257,0)</f>
        <v>0</v>
      </c>
      <c r="BH257" s="186">
        <f>IF(N257="sníž. přenesená",J257,0)</f>
        <v>0</v>
      </c>
      <c r="BI257" s="186">
        <f>IF(N257="nulová",J257,0)</f>
        <v>0</v>
      </c>
      <c r="BJ257" s="18" t="s">
        <v>84</v>
      </c>
      <c r="BK257" s="186">
        <f>ROUND(I257*H257,2)</f>
        <v>0</v>
      </c>
      <c r="BL257" s="18" t="s">
        <v>232</v>
      </c>
      <c r="BM257" s="185" t="s">
        <v>424</v>
      </c>
    </row>
    <row r="258" spans="1:65" s="2" customFormat="1" ht="16.5" customHeight="1">
      <c r="A258" s="35"/>
      <c r="B258" s="36"/>
      <c r="C258" s="210" t="s">
        <v>128</v>
      </c>
      <c r="D258" s="210" t="s">
        <v>410</v>
      </c>
      <c r="E258" s="211" t="s">
        <v>425</v>
      </c>
      <c r="F258" s="212" t="s">
        <v>426</v>
      </c>
      <c r="G258" s="213" t="s">
        <v>380</v>
      </c>
      <c r="H258" s="214">
        <v>1</v>
      </c>
      <c r="I258" s="215"/>
      <c r="J258" s="216">
        <f>ROUND(I258*H258,2)</f>
        <v>0</v>
      </c>
      <c r="K258" s="212" t="s">
        <v>19</v>
      </c>
      <c r="L258" s="217"/>
      <c r="M258" s="218" t="s">
        <v>19</v>
      </c>
      <c r="N258" s="219" t="s">
        <v>47</v>
      </c>
      <c r="O258" s="65"/>
      <c r="P258" s="183">
        <f>O258*H258</f>
        <v>0</v>
      </c>
      <c r="Q258" s="183">
        <v>3.5999999999999999E-3</v>
      </c>
      <c r="R258" s="183">
        <f>Q258*H258</f>
        <v>3.5999999999999999E-3</v>
      </c>
      <c r="S258" s="183">
        <v>0</v>
      </c>
      <c r="T258" s="184">
        <f>S258*H258</f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5" t="s">
        <v>365</v>
      </c>
      <c r="AT258" s="185" t="s">
        <v>410</v>
      </c>
      <c r="AU258" s="185" t="s">
        <v>86</v>
      </c>
      <c r="AY258" s="18" t="s">
        <v>225</v>
      </c>
      <c r="BE258" s="186">
        <f>IF(N258="základní",J258,0)</f>
        <v>0</v>
      </c>
      <c r="BF258" s="186">
        <f>IF(N258="snížená",J258,0)</f>
        <v>0</v>
      </c>
      <c r="BG258" s="186">
        <f>IF(N258="zákl. přenesená",J258,0)</f>
        <v>0</v>
      </c>
      <c r="BH258" s="186">
        <f>IF(N258="sníž. přenesená",J258,0)</f>
        <v>0</v>
      </c>
      <c r="BI258" s="186">
        <f>IF(N258="nulová",J258,0)</f>
        <v>0</v>
      </c>
      <c r="BJ258" s="18" t="s">
        <v>84</v>
      </c>
      <c r="BK258" s="186">
        <f>ROUND(I258*H258,2)</f>
        <v>0</v>
      </c>
      <c r="BL258" s="18" t="s">
        <v>232</v>
      </c>
      <c r="BM258" s="185" t="s">
        <v>427</v>
      </c>
    </row>
    <row r="259" spans="1:65" s="2" customFormat="1" ht="24">
      <c r="A259" s="35"/>
      <c r="B259" s="36"/>
      <c r="C259" s="174" t="s">
        <v>131</v>
      </c>
      <c r="D259" s="174" t="s">
        <v>227</v>
      </c>
      <c r="E259" s="175" t="s">
        <v>428</v>
      </c>
      <c r="F259" s="176" t="s">
        <v>429</v>
      </c>
      <c r="G259" s="177" t="s">
        <v>380</v>
      </c>
      <c r="H259" s="178">
        <v>20</v>
      </c>
      <c r="I259" s="179"/>
      <c r="J259" s="180">
        <f>ROUND(I259*H259,2)</f>
        <v>0</v>
      </c>
      <c r="K259" s="176" t="s">
        <v>231</v>
      </c>
      <c r="L259" s="40"/>
      <c r="M259" s="181" t="s">
        <v>19</v>
      </c>
      <c r="N259" s="182" t="s">
        <v>47</v>
      </c>
      <c r="O259" s="65"/>
      <c r="P259" s="183">
        <f>O259*H259</f>
        <v>0</v>
      </c>
      <c r="Q259" s="183">
        <v>1.0000000000000001E-5</v>
      </c>
      <c r="R259" s="183">
        <f>Q259*H259</f>
        <v>2.0000000000000001E-4</v>
      </c>
      <c r="S259" s="183">
        <v>0</v>
      </c>
      <c r="T259" s="184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5" t="s">
        <v>232</v>
      </c>
      <c r="AT259" s="185" t="s">
        <v>227</v>
      </c>
      <c r="AU259" s="185" t="s">
        <v>86</v>
      </c>
      <c r="AY259" s="18" t="s">
        <v>225</v>
      </c>
      <c r="BE259" s="186">
        <f>IF(N259="základní",J259,0)</f>
        <v>0</v>
      </c>
      <c r="BF259" s="186">
        <f>IF(N259="snížená",J259,0)</f>
        <v>0</v>
      </c>
      <c r="BG259" s="186">
        <f>IF(N259="zákl. přenesená",J259,0)</f>
        <v>0</v>
      </c>
      <c r="BH259" s="186">
        <f>IF(N259="sníž. přenesená",J259,0)</f>
        <v>0</v>
      </c>
      <c r="BI259" s="186">
        <f>IF(N259="nulová",J259,0)</f>
        <v>0</v>
      </c>
      <c r="BJ259" s="18" t="s">
        <v>84</v>
      </c>
      <c r="BK259" s="186">
        <f>ROUND(I259*H259,2)</f>
        <v>0</v>
      </c>
      <c r="BL259" s="18" t="s">
        <v>232</v>
      </c>
      <c r="BM259" s="185" t="s">
        <v>430</v>
      </c>
    </row>
    <row r="260" spans="1:65" s="13" customFormat="1" ht="11.25">
      <c r="B260" s="187"/>
      <c r="C260" s="188"/>
      <c r="D260" s="189" t="s">
        <v>234</v>
      </c>
      <c r="E260" s="190" t="s">
        <v>19</v>
      </c>
      <c r="F260" s="191" t="s">
        <v>431</v>
      </c>
      <c r="G260" s="188"/>
      <c r="H260" s="192">
        <v>4</v>
      </c>
      <c r="I260" s="193"/>
      <c r="J260" s="188"/>
      <c r="K260" s="188"/>
      <c r="L260" s="194"/>
      <c r="M260" s="195"/>
      <c r="N260" s="196"/>
      <c r="O260" s="196"/>
      <c r="P260" s="196"/>
      <c r="Q260" s="196"/>
      <c r="R260" s="196"/>
      <c r="S260" s="196"/>
      <c r="T260" s="197"/>
      <c r="AT260" s="198" t="s">
        <v>234</v>
      </c>
      <c r="AU260" s="198" t="s">
        <v>86</v>
      </c>
      <c r="AV260" s="13" t="s">
        <v>86</v>
      </c>
      <c r="AW260" s="13" t="s">
        <v>37</v>
      </c>
      <c r="AX260" s="13" t="s">
        <v>76</v>
      </c>
      <c r="AY260" s="198" t="s">
        <v>225</v>
      </c>
    </row>
    <row r="261" spans="1:65" s="13" customFormat="1" ht="11.25">
      <c r="B261" s="187"/>
      <c r="C261" s="188"/>
      <c r="D261" s="189" t="s">
        <v>234</v>
      </c>
      <c r="E261" s="190" t="s">
        <v>19</v>
      </c>
      <c r="F261" s="191" t="s">
        <v>432</v>
      </c>
      <c r="G261" s="188"/>
      <c r="H261" s="192">
        <v>2</v>
      </c>
      <c r="I261" s="193"/>
      <c r="J261" s="188"/>
      <c r="K261" s="188"/>
      <c r="L261" s="194"/>
      <c r="M261" s="195"/>
      <c r="N261" s="196"/>
      <c r="O261" s="196"/>
      <c r="P261" s="196"/>
      <c r="Q261" s="196"/>
      <c r="R261" s="196"/>
      <c r="S261" s="196"/>
      <c r="T261" s="197"/>
      <c r="AT261" s="198" t="s">
        <v>234</v>
      </c>
      <c r="AU261" s="198" t="s">
        <v>86</v>
      </c>
      <c r="AV261" s="13" t="s">
        <v>86</v>
      </c>
      <c r="AW261" s="13" t="s">
        <v>37</v>
      </c>
      <c r="AX261" s="13" t="s">
        <v>76</v>
      </c>
      <c r="AY261" s="198" t="s">
        <v>225</v>
      </c>
    </row>
    <row r="262" spans="1:65" s="13" customFormat="1" ht="11.25">
      <c r="B262" s="187"/>
      <c r="C262" s="188"/>
      <c r="D262" s="189" t="s">
        <v>234</v>
      </c>
      <c r="E262" s="190" t="s">
        <v>19</v>
      </c>
      <c r="F262" s="191" t="s">
        <v>433</v>
      </c>
      <c r="G262" s="188"/>
      <c r="H262" s="192">
        <v>2</v>
      </c>
      <c r="I262" s="193"/>
      <c r="J262" s="188"/>
      <c r="K262" s="188"/>
      <c r="L262" s="194"/>
      <c r="M262" s="195"/>
      <c r="N262" s="196"/>
      <c r="O262" s="196"/>
      <c r="P262" s="196"/>
      <c r="Q262" s="196"/>
      <c r="R262" s="196"/>
      <c r="S262" s="196"/>
      <c r="T262" s="197"/>
      <c r="AT262" s="198" t="s">
        <v>234</v>
      </c>
      <c r="AU262" s="198" t="s">
        <v>86</v>
      </c>
      <c r="AV262" s="13" t="s">
        <v>86</v>
      </c>
      <c r="AW262" s="13" t="s">
        <v>37</v>
      </c>
      <c r="AX262" s="13" t="s">
        <v>76</v>
      </c>
      <c r="AY262" s="198" t="s">
        <v>225</v>
      </c>
    </row>
    <row r="263" spans="1:65" s="13" customFormat="1" ht="11.25">
      <c r="B263" s="187"/>
      <c r="C263" s="188"/>
      <c r="D263" s="189" t="s">
        <v>234</v>
      </c>
      <c r="E263" s="190" t="s">
        <v>19</v>
      </c>
      <c r="F263" s="191" t="s">
        <v>434</v>
      </c>
      <c r="G263" s="188"/>
      <c r="H263" s="192">
        <v>2</v>
      </c>
      <c r="I263" s="193"/>
      <c r="J263" s="188"/>
      <c r="K263" s="188"/>
      <c r="L263" s="194"/>
      <c r="M263" s="195"/>
      <c r="N263" s="196"/>
      <c r="O263" s="196"/>
      <c r="P263" s="196"/>
      <c r="Q263" s="196"/>
      <c r="R263" s="196"/>
      <c r="S263" s="196"/>
      <c r="T263" s="197"/>
      <c r="AT263" s="198" t="s">
        <v>234</v>
      </c>
      <c r="AU263" s="198" t="s">
        <v>86</v>
      </c>
      <c r="AV263" s="13" t="s">
        <v>86</v>
      </c>
      <c r="AW263" s="13" t="s">
        <v>37</v>
      </c>
      <c r="AX263" s="13" t="s">
        <v>76</v>
      </c>
      <c r="AY263" s="198" t="s">
        <v>225</v>
      </c>
    </row>
    <row r="264" spans="1:65" s="13" customFormat="1" ht="11.25">
      <c r="B264" s="187"/>
      <c r="C264" s="188"/>
      <c r="D264" s="189" t="s">
        <v>234</v>
      </c>
      <c r="E264" s="190" t="s">
        <v>19</v>
      </c>
      <c r="F264" s="191" t="s">
        <v>435</v>
      </c>
      <c r="G264" s="188"/>
      <c r="H264" s="192">
        <v>2</v>
      </c>
      <c r="I264" s="193"/>
      <c r="J264" s="188"/>
      <c r="K264" s="188"/>
      <c r="L264" s="194"/>
      <c r="M264" s="195"/>
      <c r="N264" s="196"/>
      <c r="O264" s="196"/>
      <c r="P264" s="196"/>
      <c r="Q264" s="196"/>
      <c r="R264" s="196"/>
      <c r="S264" s="196"/>
      <c r="T264" s="197"/>
      <c r="AT264" s="198" t="s">
        <v>234</v>
      </c>
      <c r="AU264" s="198" t="s">
        <v>86</v>
      </c>
      <c r="AV264" s="13" t="s">
        <v>86</v>
      </c>
      <c r="AW264" s="13" t="s">
        <v>37</v>
      </c>
      <c r="AX264" s="13" t="s">
        <v>76</v>
      </c>
      <c r="AY264" s="198" t="s">
        <v>225</v>
      </c>
    </row>
    <row r="265" spans="1:65" s="13" customFormat="1" ht="11.25">
      <c r="B265" s="187"/>
      <c r="C265" s="188"/>
      <c r="D265" s="189" t="s">
        <v>234</v>
      </c>
      <c r="E265" s="190" t="s">
        <v>19</v>
      </c>
      <c r="F265" s="191" t="s">
        <v>436</v>
      </c>
      <c r="G265" s="188"/>
      <c r="H265" s="192">
        <v>4</v>
      </c>
      <c r="I265" s="193"/>
      <c r="J265" s="188"/>
      <c r="K265" s="188"/>
      <c r="L265" s="194"/>
      <c r="M265" s="195"/>
      <c r="N265" s="196"/>
      <c r="O265" s="196"/>
      <c r="P265" s="196"/>
      <c r="Q265" s="196"/>
      <c r="R265" s="196"/>
      <c r="S265" s="196"/>
      <c r="T265" s="197"/>
      <c r="AT265" s="198" t="s">
        <v>234</v>
      </c>
      <c r="AU265" s="198" t="s">
        <v>86</v>
      </c>
      <c r="AV265" s="13" t="s">
        <v>86</v>
      </c>
      <c r="AW265" s="13" t="s">
        <v>37</v>
      </c>
      <c r="AX265" s="13" t="s">
        <v>76</v>
      </c>
      <c r="AY265" s="198" t="s">
        <v>225</v>
      </c>
    </row>
    <row r="266" spans="1:65" s="13" customFormat="1" ht="11.25">
      <c r="B266" s="187"/>
      <c r="C266" s="188"/>
      <c r="D266" s="189" t="s">
        <v>234</v>
      </c>
      <c r="E266" s="190" t="s">
        <v>19</v>
      </c>
      <c r="F266" s="191" t="s">
        <v>437</v>
      </c>
      <c r="G266" s="188"/>
      <c r="H266" s="192">
        <v>4</v>
      </c>
      <c r="I266" s="193"/>
      <c r="J266" s="188"/>
      <c r="K266" s="188"/>
      <c r="L266" s="194"/>
      <c r="M266" s="195"/>
      <c r="N266" s="196"/>
      <c r="O266" s="196"/>
      <c r="P266" s="196"/>
      <c r="Q266" s="196"/>
      <c r="R266" s="196"/>
      <c r="S266" s="196"/>
      <c r="T266" s="197"/>
      <c r="AT266" s="198" t="s">
        <v>234</v>
      </c>
      <c r="AU266" s="198" t="s">
        <v>86</v>
      </c>
      <c r="AV266" s="13" t="s">
        <v>86</v>
      </c>
      <c r="AW266" s="13" t="s">
        <v>37</v>
      </c>
      <c r="AX266" s="13" t="s">
        <v>76</v>
      </c>
      <c r="AY266" s="198" t="s">
        <v>225</v>
      </c>
    </row>
    <row r="267" spans="1:65" s="14" customFormat="1" ht="11.25">
      <c r="B267" s="199"/>
      <c r="C267" s="200"/>
      <c r="D267" s="189" t="s">
        <v>234</v>
      </c>
      <c r="E267" s="201" t="s">
        <v>19</v>
      </c>
      <c r="F267" s="202" t="s">
        <v>245</v>
      </c>
      <c r="G267" s="200"/>
      <c r="H267" s="203">
        <v>20</v>
      </c>
      <c r="I267" s="204"/>
      <c r="J267" s="200"/>
      <c r="K267" s="200"/>
      <c r="L267" s="205"/>
      <c r="M267" s="206"/>
      <c r="N267" s="207"/>
      <c r="O267" s="207"/>
      <c r="P267" s="207"/>
      <c r="Q267" s="207"/>
      <c r="R267" s="207"/>
      <c r="S267" s="207"/>
      <c r="T267" s="208"/>
      <c r="AT267" s="209" t="s">
        <v>234</v>
      </c>
      <c r="AU267" s="209" t="s">
        <v>86</v>
      </c>
      <c r="AV267" s="14" t="s">
        <v>232</v>
      </c>
      <c r="AW267" s="14" t="s">
        <v>37</v>
      </c>
      <c r="AX267" s="14" t="s">
        <v>84</v>
      </c>
      <c r="AY267" s="209" t="s">
        <v>225</v>
      </c>
    </row>
    <row r="268" spans="1:65" s="2" customFormat="1" ht="24">
      <c r="A268" s="35"/>
      <c r="B268" s="36"/>
      <c r="C268" s="210" t="s">
        <v>134</v>
      </c>
      <c r="D268" s="210" t="s">
        <v>410</v>
      </c>
      <c r="E268" s="211" t="s">
        <v>411</v>
      </c>
      <c r="F268" s="212" t="s">
        <v>412</v>
      </c>
      <c r="G268" s="213" t="s">
        <v>380</v>
      </c>
      <c r="H268" s="214">
        <v>12</v>
      </c>
      <c r="I268" s="215"/>
      <c r="J268" s="216">
        <f>ROUND(I268*H268,2)</f>
        <v>0</v>
      </c>
      <c r="K268" s="212" t="s">
        <v>231</v>
      </c>
      <c r="L268" s="217"/>
      <c r="M268" s="218" t="s">
        <v>19</v>
      </c>
      <c r="N268" s="219" t="s">
        <v>47</v>
      </c>
      <c r="O268" s="65"/>
      <c r="P268" s="183">
        <f>O268*H268</f>
        <v>0</v>
      </c>
      <c r="Q268" s="183">
        <v>4.4999999999999997E-3</v>
      </c>
      <c r="R268" s="183">
        <f>Q268*H268</f>
        <v>5.3999999999999992E-2</v>
      </c>
      <c r="S268" s="183">
        <v>0</v>
      </c>
      <c r="T268" s="184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5" t="s">
        <v>365</v>
      </c>
      <c r="AT268" s="185" t="s">
        <v>410</v>
      </c>
      <c r="AU268" s="185" t="s">
        <v>86</v>
      </c>
      <c r="AY268" s="18" t="s">
        <v>225</v>
      </c>
      <c r="BE268" s="186">
        <f>IF(N268="základní",J268,0)</f>
        <v>0</v>
      </c>
      <c r="BF268" s="186">
        <f>IF(N268="snížená",J268,0)</f>
        <v>0</v>
      </c>
      <c r="BG268" s="186">
        <f>IF(N268="zákl. přenesená",J268,0)</f>
        <v>0</v>
      </c>
      <c r="BH268" s="186">
        <f>IF(N268="sníž. přenesená",J268,0)</f>
        <v>0</v>
      </c>
      <c r="BI268" s="186">
        <f>IF(N268="nulová",J268,0)</f>
        <v>0</v>
      </c>
      <c r="BJ268" s="18" t="s">
        <v>84</v>
      </c>
      <c r="BK268" s="186">
        <f>ROUND(I268*H268,2)</f>
        <v>0</v>
      </c>
      <c r="BL268" s="18" t="s">
        <v>232</v>
      </c>
      <c r="BM268" s="185" t="s">
        <v>438</v>
      </c>
    </row>
    <row r="269" spans="1:65" s="2" customFormat="1" ht="19.5">
      <c r="A269" s="35"/>
      <c r="B269" s="36"/>
      <c r="C269" s="37"/>
      <c r="D269" s="189" t="s">
        <v>414</v>
      </c>
      <c r="E269" s="37"/>
      <c r="F269" s="220" t="s">
        <v>415</v>
      </c>
      <c r="G269" s="37"/>
      <c r="H269" s="37"/>
      <c r="I269" s="221"/>
      <c r="J269" s="37"/>
      <c r="K269" s="37"/>
      <c r="L269" s="40"/>
      <c r="M269" s="222"/>
      <c r="N269" s="223"/>
      <c r="O269" s="65"/>
      <c r="P269" s="65"/>
      <c r="Q269" s="65"/>
      <c r="R269" s="65"/>
      <c r="S269" s="65"/>
      <c r="T269" s="66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T269" s="18" t="s">
        <v>414</v>
      </c>
      <c r="AU269" s="18" t="s">
        <v>86</v>
      </c>
    </row>
    <row r="270" spans="1:65" s="2" customFormat="1" ht="24">
      <c r="A270" s="35"/>
      <c r="B270" s="36"/>
      <c r="C270" s="210" t="s">
        <v>137</v>
      </c>
      <c r="D270" s="210" t="s">
        <v>410</v>
      </c>
      <c r="E270" s="211" t="s">
        <v>416</v>
      </c>
      <c r="F270" s="212" t="s">
        <v>417</v>
      </c>
      <c r="G270" s="213" t="s">
        <v>380</v>
      </c>
      <c r="H270" s="214">
        <v>1</v>
      </c>
      <c r="I270" s="215"/>
      <c r="J270" s="216">
        <f>ROUND(I270*H270,2)</f>
        <v>0</v>
      </c>
      <c r="K270" s="212" t="s">
        <v>231</v>
      </c>
      <c r="L270" s="217"/>
      <c r="M270" s="218" t="s">
        <v>19</v>
      </c>
      <c r="N270" s="219" t="s">
        <v>47</v>
      </c>
      <c r="O270" s="65"/>
      <c r="P270" s="183">
        <f>O270*H270</f>
        <v>0</v>
      </c>
      <c r="Q270" s="183">
        <v>6.8999999999999999E-3</v>
      </c>
      <c r="R270" s="183">
        <f>Q270*H270</f>
        <v>6.8999999999999999E-3</v>
      </c>
      <c r="S270" s="183">
        <v>0</v>
      </c>
      <c r="T270" s="184">
        <f>S270*H270</f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5" t="s">
        <v>365</v>
      </c>
      <c r="AT270" s="185" t="s">
        <v>410</v>
      </c>
      <c r="AU270" s="185" t="s">
        <v>86</v>
      </c>
      <c r="AY270" s="18" t="s">
        <v>225</v>
      </c>
      <c r="BE270" s="186">
        <f>IF(N270="základní",J270,0)</f>
        <v>0</v>
      </c>
      <c r="BF270" s="186">
        <f>IF(N270="snížená",J270,0)</f>
        <v>0</v>
      </c>
      <c r="BG270" s="186">
        <f>IF(N270="zákl. přenesená",J270,0)</f>
        <v>0</v>
      </c>
      <c r="BH270" s="186">
        <f>IF(N270="sníž. přenesená",J270,0)</f>
        <v>0</v>
      </c>
      <c r="BI270" s="186">
        <f>IF(N270="nulová",J270,0)</f>
        <v>0</v>
      </c>
      <c r="BJ270" s="18" t="s">
        <v>84</v>
      </c>
      <c r="BK270" s="186">
        <f>ROUND(I270*H270,2)</f>
        <v>0</v>
      </c>
      <c r="BL270" s="18" t="s">
        <v>232</v>
      </c>
      <c r="BM270" s="185" t="s">
        <v>439</v>
      </c>
    </row>
    <row r="271" spans="1:65" s="2" customFormat="1" ht="19.5">
      <c r="A271" s="35"/>
      <c r="B271" s="36"/>
      <c r="C271" s="37"/>
      <c r="D271" s="189" t="s">
        <v>414</v>
      </c>
      <c r="E271" s="37"/>
      <c r="F271" s="220" t="s">
        <v>415</v>
      </c>
      <c r="G271" s="37"/>
      <c r="H271" s="37"/>
      <c r="I271" s="221"/>
      <c r="J271" s="37"/>
      <c r="K271" s="37"/>
      <c r="L271" s="40"/>
      <c r="M271" s="222"/>
      <c r="N271" s="223"/>
      <c r="O271" s="65"/>
      <c r="P271" s="65"/>
      <c r="Q271" s="65"/>
      <c r="R271" s="65"/>
      <c r="S271" s="65"/>
      <c r="T271" s="66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T271" s="18" t="s">
        <v>414</v>
      </c>
      <c r="AU271" s="18" t="s">
        <v>86</v>
      </c>
    </row>
    <row r="272" spans="1:65" s="2" customFormat="1" ht="24">
      <c r="A272" s="35"/>
      <c r="B272" s="36"/>
      <c r="C272" s="210" t="s">
        <v>140</v>
      </c>
      <c r="D272" s="210" t="s">
        <v>410</v>
      </c>
      <c r="E272" s="211" t="s">
        <v>422</v>
      </c>
      <c r="F272" s="212" t="s">
        <v>423</v>
      </c>
      <c r="G272" s="213" t="s">
        <v>380</v>
      </c>
      <c r="H272" s="214">
        <v>6</v>
      </c>
      <c r="I272" s="215"/>
      <c r="J272" s="216">
        <f>ROUND(I272*H272,2)</f>
        <v>0</v>
      </c>
      <c r="K272" s="212" t="s">
        <v>231</v>
      </c>
      <c r="L272" s="217"/>
      <c r="M272" s="218" t="s">
        <v>19</v>
      </c>
      <c r="N272" s="219" t="s">
        <v>47</v>
      </c>
      <c r="O272" s="65"/>
      <c r="P272" s="183">
        <f>O272*H272</f>
        <v>0</v>
      </c>
      <c r="Q272" s="183">
        <v>3.5999999999999999E-3</v>
      </c>
      <c r="R272" s="183">
        <f>Q272*H272</f>
        <v>2.1600000000000001E-2</v>
      </c>
      <c r="S272" s="183">
        <v>0</v>
      </c>
      <c r="T272" s="184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5" t="s">
        <v>365</v>
      </c>
      <c r="AT272" s="185" t="s">
        <v>410</v>
      </c>
      <c r="AU272" s="185" t="s">
        <v>86</v>
      </c>
      <c r="AY272" s="18" t="s">
        <v>225</v>
      </c>
      <c r="BE272" s="186">
        <f>IF(N272="základní",J272,0)</f>
        <v>0</v>
      </c>
      <c r="BF272" s="186">
        <f>IF(N272="snížená",J272,0)</f>
        <v>0</v>
      </c>
      <c r="BG272" s="186">
        <f>IF(N272="zákl. přenesená",J272,0)</f>
        <v>0</v>
      </c>
      <c r="BH272" s="186">
        <f>IF(N272="sníž. přenesená",J272,0)</f>
        <v>0</v>
      </c>
      <c r="BI272" s="186">
        <f>IF(N272="nulová",J272,0)</f>
        <v>0</v>
      </c>
      <c r="BJ272" s="18" t="s">
        <v>84</v>
      </c>
      <c r="BK272" s="186">
        <f>ROUND(I272*H272,2)</f>
        <v>0</v>
      </c>
      <c r="BL272" s="18" t="s">
        <v>232</v>
      </c>
      <c r="BM272" s="185" t="s">
        <v>440</v>
      </c>
    </row>
    <row r="273" spans="1:65" s="2" customFormat="1" ht="24">
      <c r="A273" s="35"/>
      <c r="B273" s="36"/>
      <c r="C273" s="210" t="s">
        <v>7</v>
      </c>
      <c r="D273" s="210" t="s">
        <v>410</v>
      </c>
      <c r="E273" s="211" t="s">
        <v>419</v>
      </c>
      <c r="F273" s="212" t="s">
        <v>420</v>
      </c>
      <c r="G273" s="213" t="s">
        <v>380</v>
      </c>
      <c r="H273" s="214">
        <v>1</v>
      </c>
      <c r="I273" s="215"/>
      <c r="J273" s="216">
        <f>ROUND(I273*H273,2)</f>
        <v>0</v>
      </c>
      <c r="K273" s="212" t="s">
        <v>231</v>
      </c>
      <c r="L273" s="217"/>
      <c r="M273" s="218" t="s">
        <v>19</v>
      </c>
      <c r="N273" s="219" t="s">
        <v>47</v>
      </c>
      <c r="O273" s="65"/>
      <c r="P273" s="183">
        <f>O273*H273</f>
        <v>0</v>
      </c>
      <c r="Q273" s="183">
        <v>5.5999999999999999E-3</v>
      </c>
      <c r="R273" s="183">
        <f>Q273*H273</f>
        <v>5.5999999999999999E-3</v>
      </c>
      <c r="S273" s="183">
        <v>0</v>
      </c>
      <c r="T273" s="184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5" t="s">
        <v>365</v>
      </c>
      <c r="AT273" s="185" t="s">
        <v>410</v>
      </c>
      <c r="AU273" s="185" t="s">
        <v>86</v>
      </c>
      <c r="AY273" s="18" t="s">
        <v>225</v>
      </c>
      <c r="BE273" s="186">
        <f>IF(N273="základní",J273,0)</f>
        <v>0</v>
      </c>
      <c r="BF273" s="186">
        <f>IF(N273="snížená",J273,0)</f>
        <v>0</v>
      </c>
      <c r="BG273" s="186">
        <f>IF(N273="zákl. přenesená",J273,0)</f>
        <v>0</v>
      </c>
      <c r="BH273" s="186">
        <f>IF(N273="sníž. přenesená",J273,0)</f>
        <v>0</v>
      </c>
      <c r="BI273" s="186">
        <f>IF(N273="nulová",J273,0)</f>
        <v>0</v>
      </c>
      <c r="BJ273" s="18" t="s">
        <v>84</v>
      </c>
      <c r="BK273" s="186">
        <f>ROUND(I273*H273,2)</f>
        <v>0</v>
      </c>
      <c r="BL273" s="18" t="s">
        <v>232</v>
      </c>
      <c r="BM273" s="185" t="s">
        <v>441</v>
      </c>
    </row>
    <row r="274" spans="1:65" s="2" customFormat="1" ht="24">
      <c r="A274" s="35"/>
      <c r="B274" s="36"/>
      <c r="C274" s="174" t="s">
        <v>145</v>
      </c>
      <c r="D274" s="174" t="s">
        <v>227</v>
      </c>
      <c r="E274" s="175" t="s">
        <v>442</v>
      </c>
      <c r="F274" s="176" t="s">
        <v>443</v>
      </c>
      <c r="G274" s="177" t="s">
        <v>380</v>
      </c>
      <c r="H274" s="178">
        <v>29</v>
      </c>
      <c r="I274" s="179"/>
      <c r="J274" s="180">
        <f>ROUND(I274*H274,2)</f>
        <v>0</v>
      </c>
      <c r="K274" s="176" t="s">
        <v>231</v>
      </c>
      <c r="L274" s="40"/>
      <c r="M274" s="181" t="s">
        <v>19</v>
      </c>
      <c r="N274" s="182" t="s">
        <v>47</v>
      </c>
      <c r="O274" s="65"/>
      <c r="P274" s="183">
        <f>O274*H274</f>
        <v>0</v>
      </c>
      <c r="Q274" s="183">
        <v>2.5018799999999999</v>
      </c>
      <c r="R274" s="183">
        <f>Q274*H274</f>
        <v>72.554519999999997</v>
      </c>
      <c r="S274" s="183">
        <v>0</v>
      </c>
      <c r="T274" s="184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5" t="s">
        <v>232</v>
      </c>
      <c r="AT274" s="185" t="s">
        <v>227</v>
      </c>
      <c r="AU274" s="185" t="s">
        <v>86</v>
      </c>
      <c r="AY274" s="18" t="s">
        <v>225</v>
      </c>
      <c r="BE274" s="186">
        <f>IF(N274="základní",J274,0)</f>
        <v>0</v>
      </c>
      <c r="BF274" s="186">
        <f>IF(N274="snížená",J274,0)</f>
        <v>0</v>
      </c>
      <c r="BG274" s="186">
        <f>IF(N274="zákl. přenesená",J274,0)</f>
        <v>0</v>
      </c>
      <c r="BH274" s="186">
        <f>IF(N274="sníž. přenesená",J274,0)</f>
        <v>0</v>
      </c>
      <c r="BI274" s="186">
        <f>IF(N274="nulová",J274,0)</f>
        <v>0</v>
      </c>
      <c r="BJ274" s="18" t="s">
        <v>84</v>
      </c>
      <c r="BK274" s="186">
        <f>ROUND(I274*H274,2)</f>
        <v>0</v>
      </c>
      <c r="BL274" s="18" t="s">
        <v>232</v>
      </c>
      <c r="BM274" s="185" t="s">
        <v>444</v>
      </c>
    </row>
    <row r="275" spans="1:65" s="13" customFormat="1" ht="11.25">
      <c r="B275" s="187"/>
      <c r="C275" s="188"/>
      <c r="D275" s="189" t="s">
        <v>234</v>
      </c>
      <c r="E275" s="190" t="s">
        <v>19</v>
      </c>
      <c r="F275" s="191" t="s">
        <v>445</v>
      </c>
      <c r="G275" s="188"/>
      <c r="H275" s="192">
        <v>1</v>
      </c>
      <c r="I275" s="193"/>
      <c r="J275" s="188"/>
      <c r="K275" s="188"/>
      <c r="L275" s="194"/>
      <c r="M275" s="195"/>
      <c r="N275" s="196"/>
      <c r="O275" s="196"/>
      <c r="P275" s="196"/>
      <c r="Q275" s="196"/>
      <c r="R275" s="196"/>
      <c r="S275" s="196"/>
      <c r="T275" s="197"/>
      <c r="AT275" s="198" t="s">
        <v>234</v>
      </c>
      <c r="AU275" s="198" t="s">
        <v>86</v>
      </c>
      <c r="AV275" s="13" t="s">
        <v>86</v>
      </c>
      <c r="AW275" s="13" t="s">
        <v>37</v>
      </c>
      <c r="AX275" s="13" t="s">
        <v>76</v>
      </c>
      <c r="AY275" s="198" t="s">
        <v>225</v>
      </c>
    </row>
    <row r="276" spans="1:65" s="13" customFormat="1" ht="11.25">
      <c r="B276" s="187"/>
      <c r="C276" s="188"/>
      <c r="D276" s="189" t="s">
        <v>234</v>
      </c>
      <c r="E276" s="190" t="s">
        <v>19</v>
      </c>
      <c r="F276" s="191" t="s">
        <v>446</v>
      </c>
      <c r="G276" s="188"/>
      <c r="H276" s="192">
        <v>1</v>
      </c>
      <c r="I276" s="193"/>
      <c r="J276" s="188"/>
      <c r="K276" s="188"/>
      <c r="L276" s="194"/>
      <c r="M276" s="195"/>
      <c r="N276" s="196"/>
      <c r="O276" s="196"/>
      <c r="P276" s="196"/>
      <c r="Q276" s="196"/>
      <c r="R276" s="196"/>
      <c r="S276" s="196"/>
      <c r="T276" s="197"/>
      <c r="AT276" s="198" t="s">
        <v>234</v>
      </c>
      <c r="AU276" s="198" t="s">
        <v>86</v>
      </c>
      <c r="AV276" s="13" t="s">
        <v>86</v>
      </c>
      <c r="AW276" s="13" t="s">
        <v>37</v>
      </c>
      <c r="AX276" s="13" t="s">
        <v>76</v>
      </c>
      <c r="AY276" s="198" t="s">
        <v>225</v>
      </c>
    </row>
    <row r="277" spans="1:65" s="13" customFormat="1" ht="11.25">
      <c r="B277" s="187"/>
      <c r="C277" s="188"/>
      <c r="D277" s="189" t="s">
        <v>234</v>
      </c>
      <c r="E277" s="190" t="s">
        <v>19</v>
      </c>
      <c r="F277" s="191" t="s">
        <v>447</v>
      </c>
      <c r="G277" s="188"/>
      <c r="H277" s="192">
        <v>1</v>
      </c>
      <c r="I277" s="193"/>
      <c r="J277" s="188"/>
      <c r="K277" s="188"/>
      <c r="L277" s="194"/>
      <c r="M277" s="195"/>
      <c r="N277" s="196"/>
      <c r="O277" s="196"/>
      <c r="P277" s="196"/>
      <c r="Q277" s="196"/>
      <c r="R277" s="196"/>
      <c r="S277" s="196"/>
      <c r="T277" s="197"/>
      <c r="AT277" s="198" t="s">
        <v>234</v>
      </c>
      <c r="AU277" s="198" t="s">
        <v>86</v>
      </c>
      <c r="AV277" s="13" t="s">
        <v>86</v>
      </c>
      <c r="AW277" s="13" t="s">
        <v>37</v>
      </c>
      <c r="AX277" s="13" t="s">
        <v>76</v>
      </c>
      <c r="AY277" s="198" t="s">
        <v>225</v>
      </c>
    </row>
    <row r="278" spans="1:65" s="13" customFormat="1" ht="11.25">
      <c r="B278" s="187"/>
      <c r="C278" s="188"/>
      <c r="D278" s="189" t="s">
        <v>234</v>
      </c>
      <c r="E278" s="190" t="s">
        <v>19</v>
      </c>
      <c r="F278" s="191" t="s">
        <v>448</v>
      </c>
      <c r="G278" s="188"/>
      <c r="H278" s="192">
        <v>1</v>
      </c>
      <c r="I278" s="193"/>
      <c r="J278" s="188"/>
      <c r="K278" s="188"/>
      <c r="L278" s="194"/>
      <c r="M278" s="195"/>
      <c r="N278" s="196"/>
      <c r="O278" s="196"/>
      <c r="P278" s="196"/>
      <c r="Q278" s="196"/>
      <c r="R278" s="196"/>
      <c r="S278" s="196"/>
      <c r="T278" s="197"/>
      <c r="AT278" s="198" t="s">
        <v>234</v>
      </c>
      <c r="AU278" s="198" t="s">
        <v>86</v>
      </c>
      <c r="AV278" s="13" t="s">
        <v>86</v>
      </c>
      <c r="AW278" s="13" t="s">
        <v>37</v>
      </c>
      <c r="AX278" s="13" t="s">
        <v>76</v>
      </c>
      <c r="AY278" s="198" t="s">
        <v>225</v>
      </c>
    </row>
    <row r="279" spans="1:65" s="13" customFormat="1" ht="11.25">
      <c r="B279" s="187"/>
      <c r="C279" s="188"/>
      <c r="D279" s="189" t="s">
        <v>234</v>
      </c>
      <c r="E279" s="190" t="s">
        <v>19</v>
      </c>
      <c r="F279" s="191" t="s">
        <v>449</v>
      </c>
      <c r="G279" s="188"/>
      <c r="H279" s="192">
        <v>1</v>
      </c>
      <c r="I279" s="193"/>
      <c r="J279" s="188"/>
      <c r="K279" s="188"/>
      <c r="L279" s="194"/>
      <c r="M279" s="195"/>
      <c r="N279" s="196"/>
      <c r="O279" s="196"/>
      <c r="P279" s="196"/>
      <c r="Q279" s="196"/>
      <c r="R279" s="196"/>
      <c r="S279" s="196"/>
      <c r="T279" s="197"/>
      <c r="AT279" s="198" t="s">
        <v>234</v>
      </c>
      <c r="AU279" s="198" t="s">
        <v>86</v>
      </c>
      <c r="AV279" s="13" t="s">
        <v>86</v>
      </c>
      <c r="AW279" s="13" t="s">
        <v>37</v>
      </c>
      <c r="AX279" s="13" t="s">
        <v>76</v>
      </c>
      <c r="AY279" s="198" t="s">
        <v>225</v>
      </c>
    </row>
    <row r="280" spans="1:65" s="13" customFormat="1" ht="11.25">
      <c r="B280" s="187"/>
      <c r="C280" s="188"/>
      <c r="D280" s="189" t="s">
        <v>234</v>
      </c>
      <c r="E280" s="190" t="s">
        <v>19</v>
      </c>
      <c r="F280" s="191" t="s">
        <v>450</v>
      </c>
      <c r="G280" s="188"/>
      <c r="H280" s="192">
        <v>1</v>
      </c>
      <c r="I280" s="193"/>
      <c r="J280" s="188"/>
      <c r="K280" s="188"/>
      <c r="L280" s="194"/>
      <c r="M280" s="195"/>
      <c r="N280" s="196"/>
      <c r="O280" s="196"/>
      <c r="P280" s="196"/>
      <c r="Q280" s="196"/>
      <c r="R280" s="196"/>
      <c r="S280" s="196"/>
      <c r="T280" s="197"/>
      <c r="AT280" s="198" t="s">
        <v>234</v>
      </c>
      <c r="AU280" s="198" t="s">
        <v>86</v>
      </c>
      <c r="AV280" s="13" t="s">
        <v>86</v>
      </c>
      <c r="AW280" s="13" t="s">
        <v>37</v>
      </c>
      <c r="AX280" s="13" t="s">
        <v>76</v>
      </c>
      <c r="AY280" s="198" t="s">
        <v>225</v>
      </c>
    </row>
    <row r="281" spans="1:65" s="13" customFormat="1" ht="11.25">
      <c r="B281" s="187"/>
      <c r="C281" s="188"/>
      <c r="D281" s="189" t="s">
        <v>234</v>
      </c>
      <c r="E281" s="190" t="s">
        <v>19</v>
      </c>
      <c r="F281" s="191" t="s">
        <v>451</v>
      </c>
      <c r="G281" s="188"/>
      <c r="H281" s="192">
        <v>1</v>
      </c>
      <c r="I281" s="193"/>
      <c r="J281" s="188"/>
      <c r="K281" s="188"/>
      <c r="L281" s="194"/>
      <c r="M281" s="195"/>
      <c r="N281" s="196"/>
      <c r="O281" s="196"/>
      <c r="P281" s="196"/>
      <c r="Q281" s="196"/>
      <c r="R281" s="196"/>
      <c r="S281" s="196"/>
      <c r="T281" s="197"/>
      <c r="AT281" s="198" t="s">
        <v>234</v>
      </c>
      <c r="AU281" s="198" t="s">
        <v>86</v>
      </c>
      <c r="AV281" s="13" t="s">
        <v>86</v>
      </c>
      <c r="AW281" s="13" t="s">
        <v>37</v>
      </c>
      <c r="AX281" s="13" t="s">
        <v>76</v>
      </c>
      <c r="AY281" s="198" t="s">
        <v>225</v>
      </c>
    </row>
    <row r="282" spans="1:65" s="13" customFormat="1" ht="11.25">
      <c r="B282" s="187"/>
      <c r="C282" s="188"/>
      <c r="D282" s="189" t="s">
        <v>234</v>
      </c>
      <c r="E282" s="190" t="s">
        <v>19</v>
      </c>
      <c r="F282" s="191" t="s">
        <v>452</v>
      </c>
      <c r="G282" s="188"/>
      <c r="H282" s="192">
        <v>1</v>
      </c>
      <c r="I282" s="193"/>
      <c r="J282" s="188"/>
      <c r="K282" s="188"/>
      <c r="L282" s="194"/>
      <c r="M282" s="195"/>
      <c r="N282" s="196"/>
      <c r="O282" s="196"/>
      <c r="P282" s="196"/>
      <c r="Q282" s="196"/>
      <c r="R282" s="196"/>
      <c r="S282" s="196"/>
      <c r="T282" s="197"/>
      <c r="AT282" s="198" t="s">
        <v>234</v>
      </c>
      <c r="AU282" s="198" t="s">
        <v>86</v>
      </c>
      <c r="AV282" s="13" t="s">
        <v>86</v>
      </c>
      <c r="AW282" s="13" t="s">
        <v>37</v>
      </c>
      <c r="AX282" s="13" t="s">
        <v>76</v>
      </c>
      <c r="AY282" s="198" t="s">
        <v>225</v>
      </c>
    </row>
    <row r="283" spans="1:65" s="13" customFormat="1" ht="11.25">
      <c r="B283" s="187"/>
      <c r="C283" s="188"/>
      <c r="D283" s="189" t="s">
        <v>234</v>
      </c>
      <c r="E283" s="190" t="s">
        <v>19</v>
      </c>
      <c r="F283" s="191" t="s">
        <v>453</v>
      </c>
      <c r="G283" s="188"/>
      <c r="H283" s="192">
        <v>1</v>
      </c>
      <c r="I283" s="193"/>
      <c r="J283" s="188"/>
      <c r="K283" s="188"/>
      <c r="L283" s="194"/>
      <c r="M283" s="195"/>
      <c r="N283" s="196"/>
      <c r="O283" s="196"/>
      <c r="P283" s="196"/>
      <c r="Q283" s="196"/>
      <c r="R283" s="196"/>
      <c r="S283" s="196"/>
      <c r="T283" s="197"/>
      <c r="AT283" s="198" t="s">
        <v>234</v>
      </c>
      <c r="AU283" s="198" t="s">
        <v>86</v>
      </c>
      <c r="AV283" s="13" t="s">
        <v>86</v>
      </c>
      <c r="AW283" s="13" t="s">
        <v>37</v>
      </c>
      <c r="AX283" s="13" t="s">
        <v>76</v>
      </c>
      <c r="AY283" s="198" t="s">
        <v>225</v>
      </c>
    </row>
    <row r="284" spans="1:65" s="13" customFormat="1" ht="11.25">
      <c r="B284" s="187"/>
      <c r="C284" s="188"/>
      <c r="D284" s="189" t="s">
        <v>234</v>
      </c>
      <c r="E284" s="190" t="s">
        <v>19</v>
      </c>
      <c r="F284" s="191" t="s">
        <v>454</v>
      </c>
      <c r="G284" s="188"/>
      <c r="H284" s="192">
        <v>1</v>
      </c>
      <c r="I284" s="193"/>
      <c r="J284" s="188"/>
      <c r="K284" s="188"/>
      <c r="L284" s="194"/>
      <c r="M284" s="195"/>
      <c r="N284" s="196"/>
      <c r="O284" s="196"/>
      <c r="P284" s="196"/>
      <c r="Q284" s="196"/>
      <c r="R284" s="196"/>
      <c r="S284" s="196"/>
      <c r="T284" s="197"/>
      <c r="AT284" s="198" t="s">
        <v>234</v>
      </c>
      <c r="AU284" s="198" t="s">
        <v>86</v>
      </c>
      <c r="AV284" s="13" t="s">
        <v>86</v>
      </c>
      <c r="AW284" s="13" t="s">
        <v>37</v>
      </c>
      <c r="AX284" s="13" t="s">
        <v>76</v>
      </c>
      <c r="AY284" s="198" t="s">
        <v>225</v>
      </c>
    </row>
    <row r="285" spans="1:65" s="13" customFormat="1" ht="11.25">
      <c r="B285" s="187"/>
      <c r="C285" s="188"/>
      <c r="D285" s="189" t="s">
        <v>234</v>
      </c>
      <c r="E285" s="190" t="s">
        <v>19</v>
      </c>
      <c r="F285" s="191" t="s">
        <v>455</v>
      </c>
      <c r="G285" s="188"/>
      <c r="H285" s="192">
        <v>1</v>
      </c>
      <c r="I285" s="193"/>
      <c r="J285" s="188"/>
      <c r="K285" s="188"/>
      <c r="L285" s="194"/>
      <c r="M285" s="195"/>
      <c r="N285" s="196"/>
      <c r="O285" s="196"/>
      <c r="P285" s="196"/>
      <c r="Q285" s="196"/>
      <c r="R285" s="196"/>
      <c r="S285" s="196"/>
      <c r="T285" s="197"/>
      <c r="AT285" s="198" t="s">
        <v>234</v>
      </c>
      <c r="AU285" s="198" t="s">
        <v>86</v>
      </c>
      <c r="AV285" s="13" t="s">
        <v>86</v>
      </c>
      <c r="AW285" s="13" t="s">
        <v>37</v>
      </c>
      <c r="AX285" s="13" t="s">
        <v>76</v>
      </c>
      <c r="AY285" s="198" t="s">
        <v>225</v>
      </c>
    </row>
    <row r="286" spans="1:65" s="13" customFormat="1" ht="11.25">
      <c r="B286" s="187"/>
      <c r="C286" s="188"/>
      <c r="D286" s="189" t="s">
        <v>234</v>
      </c>
      <c r="E286" s="190" t="s">
        <v>19</v>
      </c>
      <c r="F286" s="191" t="s">
        <v>456</v>
      </c>
      <c r="G286" s="188"/>
      <c r="H286" s="192">
        <v>1</v>
      </c>
      <c r="I286" s="193"/>
      <c r="J286" s="188"/>
      <c r="K286" s="188"/>
      <c r="L286" s="194"/>
      <c r="M286" s="195"/>
      <c r="N286" s="196"/>
      <c r="O286" s="196"/>
      <c r="P286" s="196"/>
      <c r="Q286" s="196"/>
      <c r="R286" s="196"/>
      <c r="S286" s="196"/>
      <c r="T286" s="197"/>
      <c r="AT286" s="198" t="s">
        <v>234</v>
      </c>
      <c r="AU286" s="198" t="s">
        <v>86</v>
      </c>
      <c r="AV286" s="13" t="s">
        <v>86</v>
      </c>
      <c r="AW286" s="13" t="s">
        <v>37</v>
      </c>
      <c r="AX286" s="13" t="s">
        <v>76</v>
      </c>
      <c r="AY286" s="198" t="s">
        <v>225</v>
      </c>
    </row>
    <row r="287" spans="1:65" s="13" customFormat="1" ht="11.25">
      <c r="B287" s="187"/>
      <c r="C287" s="188"/>
      <c r="D287" s="189" t="s">
        <v>234</v>
      </c>
      <c r="E287" s="190" t="s">
        <v>19</v>
      </c>
      <c r="F287" s="191" t="s">
        <v>457</v>
      </c>
      <c r="G287" s="188"/>
      <c r="H287" s="192">
        <v>1</v>
      </c>
      <c r="I287" s="193"/>
      <c r="J287" s="188"/>
      <c r="K287" s="188"/>
      <c r="L287" s="194"/>
      <c r="M287" s="195"/>
      <c r="N287" s="196"/>
      <c r="O287" s="196"/>
      <c r="P287" s="196"/>
      <c r="Q287" s="196"/>
      <c r="R287" s="196"/>
      <c r="S287" s="196"/>
      <c r="T287" s="197"/>
      <c r="AT287" s="198" t="s">
        <v>234</v>
      </c>
      <c r="AU287" s="198" t="s">
        <v>86</v>
      </c>
      <c r="AV287" s="13" t="s">
        <v>86</v>
      </c>
      <c r="AW287" s="13" t="s">
        <v>37</v>
      </c>
      <c r="AX287" s="13" t="s">
        <v>76</v>
      </c>
      <c r="AY287" s="198" t="s">
        <v>225</v>
      </c>
    </row>
    <row r="288" spans="1:65" s="13" customFormat="1" ht="11.25">
      <c r="B288" s="187"/>
      <c r="C288" s="188"/>
      <c r="D288" s="189" t="s">
        <v>234</v>
      </c>
      <c r="E288" s="190" t="s">
        <v>19</v>
      </c>
      <c r="F288" s="191" t="s">
        <v>458</v>
      </c>
      <c r="G288" s="188"/>
      <c r="H288" s="192">
        <v>2</v>
      </c>
      <c r="I288" s="193"/>
      <c r="J288" s="188"/>
      <c r="K288" s="188"/>
      <c r="L288" s="194"/>
      <c r="M288" s="195"/>
      <c r="N288" s="196"/>
      <c r="O288" s="196"/>
      <c r="P288" s="196"/>
      <c r="Q288" s="196"/>
      <c r="R288" s="196"/>
      <c r="S288" s="196"/>
      <c r="T288" s="197"/>
      <c r="AT288" s="198" t="s">
        <v>234</v>
      </c>
      <c r="AU288" s="198" t="s">
        <v>86</v>
      </c>
      <c r="AV288" s="13" t="s">
        <v>86</v>
      </c>
      <c r="AW288" s="13" t="s">
        <v>37</v>
      </c>
      <c r="AX288" s="13" t="s">
        <v>76</v>
      </c>
      <c r="AY288" s="198" t="s">
        <v>225</v>
      </c>
    </row>
    <row r="289" spans="1:65" s="13" customFormat="1" ht="11.25">
      <c r="B289" s="187"/>
      <c r="C289" s="188"/>
      <c r="D289" s="189" t="s">
        <v>234</v>
      </c>
      <c r="E289" s="190" t="s">
        <v>19</v>
      </c>
      <c r="F289" s="191" t="s">
        <v>459</v>
      </c>
      <c r="G289" s="188"/>
      <c r="H289" s="192">
        <v>1</v>
      </c>
      <c r="I289" s="193"/>
      <c r="J289" s="188"/>
      <c r="K289" s="188"/>
      <c r="L289" s="194"/>
      <c r="M289" s="195"/>
      <c r="N289" s="196"/>
      <c r="O289" s="196"/>
      <c r="P289" s="196"/>
      <c r="Q289" s="196"/>
      <c r="R289" s="196"/>
      <c r="S289" s="196"/>
      <c r="T289" s="197"/>
      <c r="AT289" s="198" t="s">
        <v>234</v>
      </c>
      <c r="AU289" s="198" t="s">
        <v>86</v>
      </c>
      <c r="AV289" s="13" t="s">
        <v>86</v>
      </c>
      <c r="AW289" s="13" t="s">
        <v>37</v>
      </c>
      <c r="AX289" s="13" t="s">
        <v>76</v>
      </c>
      <c r="AY289" s="198" t="s">
        <v>225</v>
      </c>
    </row>
    <row r="290" spans="1:65" s="13" customFormat="1" ht="11.25">
      <c r="B290" s="187"/>
      <c r="C290" s="188"/>
      <c r="D290" s="189" t="s">
        <v>234</v>
      </c>
      <c r="E290" s="190" t="s">
        <v>19</v>
      </c>
      <c r="F290" s="191" t="s">
        <v>460</v>
      </c>
      <c r="G290" s="188"/>
      <c r="H290" s="192">
        <v>1</v>
      </c>
      <c r="I290" s="193"/>
      <c r="J290" s="188"/>
      <c r="K290" s="188"/>
      <c r="L290" s="194"/>
      <c r="M290" s="195"/>
      <c r="N290" s="196"/>
      <c r="O290" s="196"/>
      <c r="P290" s="196"/>
      <c r="Q290" s="196"/>
      <c r="R290" s="196"/>
      <c r="S290" s="196"/>
      <c r="T290" s="197"/>
      <c r="AT290" s="198" t="s">
        <v>234</v>
      </c>
      <c r="AU290" s="198" t="s">
        <v>86</v>
      </c>
      <c r="AV290" s="13" t="s">
        <v>86</v>
      </c>
      <c r="AW290" s="13" t="s">
        <v>37</v>
      </c>
      <c r="AX290" s="13" t="s">
        <v>76</v>
      </c>
      <c r="AY290" s="198" t="s">
        <v>225</v>
      </c>
    </row>
    <row r="291" spans="1:65" s="13" customFormat="1" ht="11.25">
      <c r="B291" s="187"/>
      <c r="C291" s="188"/>
      <c r="D291" s="189" t="s">
        <v>234</v>
      </c>
      <c r="E291" s="190" t="s">
        <v>19</v>
      </c>
      <c r="F291" s="191" t="s">
        <v>461</v>
      </c>
      <c r="G291" s="188"/>
      <c r="H291" s="192">
        <v>2</v>
      </c>
      <c r="I291" s="193"/>
      <c r="J291" s="188"/>
      <c r="K291" s="188"/>
      <c r="L291" s="194"/>
      <c r="M291" s="195"/>
      <c r="N291" s="196"/>
      <c r="O291" s="196"/>
      <c r="P291" s="196"/>
      <c r="Q291" s="196"/>
      <c r="R291" s="196"/>
      <c r="S291" s="196"/>
      <c r="T291" s="197"/>
      <c r="AT291" s="198" t="s">
        <v>234</v>
      </c>
      <c r="AU291" s="198" t="s">
        <v>86</v>
      </c>
      <c r="AV291" s="13" t="s">
        <v>86</v>
      </c>
      <c r="AW291" s="13" t="s">
        <v>37</v>
      </c>
      <c r="AX291" s="13" t="s">
        <v>76</v>
      </c>
      <c r="AY291" s="198" t="s">
        <v>225</v>
      </c>
    </row>
    <row r="292" spans="1:65" s="13" customFormat="1" ht="11.25">
      <c r="B292" s="187"/>
      <c r="C292" s="188"/>
      <c r="D292" s="189" t="s">
        <v>234</v>
      </c>
      <c r="E292" s="190" t="s">
        <v>19</v>
      </c>
      <c r="F292" s="191" t="s">
        <v>462</v>
      </c>
      <c r="G292" s="188"/>
      <c r="H292" s="192">
        <v>2</v>
      </c>
      <c r="I292" s="193"/>
      <c r="J292" s="188"/>
      <c r="K292" s="188"/>
      <c r="L292" s="194"/>
      <c r="M292" s="195"/>
      <c r="N292" s="196"/>
      <c r="O292" s="196"/>
      <c r="P292" s="196"/>
      <c r="Q292" s="196"/>
      <c r="R292" s="196"/>
      <c r="S292" s="196"/>
      <c r="T292" s="197"/>
      <c r="AT292" s="198" t="s">
        <v>234</v>
      </c>
      <c r="AU292" s="198" t="s">
        <v>86</v>
      </c>
      <c r="AV292" s="13" t="s">
        <v>86</v>
      </c>
      <c r="AW292" s="13" t="s">
        <v>37</v>
      </c>
      <c r="AX292" s="13" t="s">
        <v>76</v>
      </c>
      <c r="AY292" s="198" t="s">
        <v>225</v>
      </c>
    </row>
    <row r="293" spans="1:65" s="13" customFormat="1" ht="11.25">
      <c r="B293" s="187"/>
      <c r="C293" s="188"/>
      <c r="D293" s="189" t="s">
        <v>234</v>
      </c>
      <c r="E293" s="190" t="s">
        <v>19</v>
      </c>
      <c r="F293" s="191" t="s">
        <v>463</v>
      </c>
      <c r="G293" s="188"/>
      <c r="H293" s="192">
        <v>1</v>
      </c>
      <c r="I293" s="193"/>
      <c r="J293" s="188"/>
      <c r="K293" s="188"/>
      <c r="L293" s="194"/>
      <c r="M293" s="195"/>
      <c r="N293" s="196"/>
      <c r="O293" s="196"/>
      <c r="P293" s="196"/>
      <c r="Q293" s="196"/>
      <c r="R293" s="196"/>
      <c r="S293" s="196"/>
      <c r="T293" s="197"/>
      <c r="AT293" s="198" t="s">
        <v>234</v>
      </c>
      <c r="AU293" s="198" t="s">
        <v>86</v>
      </c>
      <c r="AV293" s="13" t="s">
        <v>86</v>
      </c>
      <c r="AW293" s="13" t="s">
        <v>37</v>
      </c>
      <c r="AX293" s="13" t="s">
        <v>76</v>
      </c>
      <c r="AY293" s="198" t="s">
        <v>225</v>
      </c>
    </row>
    <row r="294" spans="1:65" s="13" customFormat="1" ht="11.25">
      <c r="B294" s="187"/>
      <c r="C294" s="188"/>
      <c r="D294" s="189" t="s">
        <v>234</v>
      </c>
      <c r="E294" s="190" t="s">
        <v>19</v>
      </c>
      <c r="F294" s="191" t="s">
        <v>464</v>
      </c>
      <c r="G294" s="188"/>
      <c r="H294" s="192">
        <v>1</v>
      </c>
      <c r="I294" s="193"/>
      <c r="J294" s="188"/>
      <c r="K294" s="188"/>
      <c r="L294" s="194"/>
      <c r="M294" s="195"/>
      <c r="N294" s="196"/>
      <c r="O294" s="196"/>
      <c r="P294" s="196"/>
      <c r="Q294" s="196"/>
      <c r="R294" s="196"/>
      <c r="S294" s="196"/>
      <c r="T294" s="197"/>
      <c r="AT294" s="198" t="s">
        <v>234</v>
      </c>
      <c r="AU294" s="198" t="s">
        <v>86</v>
      </c>
      <c r="AV294" s="13" t="s">
        <v>86</v>
      </c>
      <c r="AW294" s="13" t="s">
        <v>37</v>
      </c>
      <c r="AX294" s="13" t="s">
        <v>76</v>
      </c>
      <c r="AY294" s="198" t="s">
        <v>225</v>
      </c>
    </row>
    <row r="295" spans="1:65" s="13" customFormat="1" ht="11.25">
      <c r="B295" s="187"/>
      <c r="C295" s="188"/>
      <c r="D295" s="189" t="s">
        <v>234</v>
      </c>
      <c r="E295" s="190" t="s">
        <v>19</v>
      </c>
      <c r="F295" s="191" t="s">
        <v>465</v>
      </c>
      <c r="G295" s="188"/>
      <c r="H295" s="192">
        <v>1</v>
      </c>
      <c r="I295" s="193"/>
      <c r="J295" s="188"/>
      <c r="K295" s="188"/>
      <c r="L295" s="194"/>
      <c r="M295" s="195"/>
      <c r="N295" s="196"/>
      <c r="O295" s="196"/>
      <c r="P295" s="196"/>
      <c r="Q295" s="196"/>
      <c r="R295" s="196"/>
      <c r="S295" s="196"/>
      <c r="T295" s="197"/>
      <c r="AT295" s="198" t="s">
        <v>234</v>
      </c>
      <c r="AU295" s="198" t="s">
        <v>86</v>
      </c>
      <c r="AV295" s="13" t="s">
        <v>86</v>
      </c>
      <c r="AW295" s="13" t="s">
        <v>37</v>
      </c>
      <c r="AX295" s="13" t="s">
        <v>76</v>
      </c>
      <c r="AY295" s="198" t="s">
        <v>225</v>
      </c>
    </row>
    <row r="296" spans="1:65" s="13" customFormat="1" ht="11.25">
      <c r="B296" s="187"/>
      <c r="C296" s="188"/>
      <c r="D296" s="189" t="s">
        <v>234</v>
      </c>
      <c r="E296" s="190" t="s">
        <v>19</v>
      </c>
      <c r="F296" s="191" t="s">
        <v>466</v>
      </c>
      <c r="G296" s="188"/>
      <c r="H296" s="192">
        <v>1</v>
      </c>
      <c r="I296" s="193"/>
      <c r="J296" s="188"/>
      <c r="K296" s="188"/>
      <c r="L296" s="194"/>
      <c r="M296" s="195"/>
      <c r="N296" s="196"/>
      <c r="O296" s="196"/>
      <c r="P296" s="196"/>
      <c r="Q296" s="196"/>
      <c r="R296" s="196"/>
      <c r="S296" s="196"/>
      <c r="T296" s="197"/>
      <c r="AT296" s="198" t="s">
        <v>234</v>
      </c>
      <c r="AU296" s="198" t="s">
        <v>86</v>
      </c>
      <c r="AV296" s="13" t="s">
        <v>86</v>
      </c>
      <c r="AW296" s="13" t="s">
        <v>37</v>
      </c>
      <c r="AX296" s="13" t="s">
        <v>76</v>
      </c>
      <c r="AY296" s="198" t="s">
        <v>225</v>
      </c>
    </row>
    <row r="297" spans="1:65" s="13" customFormat="1" ht="11.25">
      <c r="B297" s="187"/>
      <c r="C297" s="188"/>
      <c r="D297" s="189" t="s">
        <v>234</v>
      </c>
      <c r="E297" s="190" t="s">
        <v>19</v>
      </c>
      <c r="F297" s="191" t="s">
        <v>467</v>
      </c>
      <c r="G297" s="188"/>
      <c r="H297" s="192">
        <v>1</v>
      </c>
      <c r="I297" s="193"/>
      <c r="J297" s="188"/>
      <c r="K297" s="188"/>
      <c r="L297" s="194"/>
      <c r="M297" s="195"/>
      <c r="N297" s="196"/>
      <c r="O297" s="196"/>
      <c r="P297" s="196"/>
      <c r="Q297" s="196"/>
      <c r="R297" s="196"/>
      <c r="S297" s="196"/>
      <c r="T297" s="197"/>
      <c r="AT297" s="198" t="s">
        <v>234</v>
      </c>
      <c r="AU297" s="198" t="s">
        <v>86</v>
      </c>
      <c r="AV297" s="13" t="s">
        <v>86</v>
      </c>
      <c r="AW297" s="13" t="s">
        <v>37</v>
      </c>
      <c r="AX297" s="13" t="s">
        <v>76</v>
      </c>
      <c r="AY297" s="198" t="s">
        <v>225</v>
      </c>
    </row>
    <row r="298" spans="1:65" s="13" customFormat="1" ht="11.25">
      <c r="B298" s="187"/>
      <c r="C298" s="188"/>
      <c r="D298" s="189" t="s">
        <v>234</v>
      </c>
      <c r="E298" s="190" t="s">
        <v>19</v>
      </c>
      <c r="F298" s="191" t="s">
        <v>468</v>
      </c>
      <c r="G298" s="188"/>
      <c r="H298" s="192">
        <v>1</v>
      </c>
      <c r="I298" s="193"/>
      <c r="J298" s="188"/>
      <c r="K298" s="188"/>
      <c r="L298" s="194"/>
      <c r="M298" s="195"/>
      <c r="N298" s="196"/>
      <c r="O298" s="196"/>
      <c r="P298" s="196"/>
      <c r="Q298" s="196"/>
      <c r="R298" s="196"/>
      <c r="S298" s="196"/>
      <c r="T298" s="197"/>
      <c r="AT298" s="198" t="s">
        <v>234</v>
      </c>
      <c r="AU298" s="198" t="s">
        <v>86</v>
      </c>
      <c r="AV298" s="13" t="s">
        <v>86</v>
      </c>
      <c r="AW298" s="13" t="s">
        <v>37</v>
      </c>
      <c r="AX298" s="13" t="s">
        <v>76</v>
      </c>
      <c r="AY298" s="198" t="s">
        <v>225</v>
      </c>
    </row>
    <row r="299" spans="1:65" s="13" customFormat="1" ht="11.25">
      <c r="B299" s="187"/>
      <c r="C299" s="188"/>
      <c r="D299" s="189" t="s">
        <v>234</v>
      </c>
      <c r="E299" s="190" t="s">
        <v>19</v>
      </c>
      <c r="F299" s="191" t="s">
        <v>469</v>
      </c>
      <c r="G299" s="188"/>
      <c r="H299" s="192">
        <v>1</v>
      </c>
      <c r="I299" s="193"/>
      <c r="J299" s="188"/>
      <c r="K299" s="188"/>
      <c r="L299" s="194"/>
      <c r="M299" s="195"/>
      <c r="N299" s="196"/>
      <c r="O299" s="196"/>
      <c r="P299" s="196"/>
      <c r="Q299" s="196"/>
      <c r="R299" s="196"/>
      <c r="S299" s="196"/>
      <c r="T299" s="197"/>
      <c r="AT299" s="198" t="s">
        <v>234</v>
      </c>
      <c r="AU299" s="198" t="s">
        <v>86</v>
      </c>
      <c r="AV299" s="13" t="s">
        <v>86</v>
      </c>
      <c r="AW299" s="13" t="s">
        <v>37</v>
      </c>
      <c r="AX299" s="13" t="s">
        <v>76</v>
      </c>
      <c r="AY299" s="198" t="s">
        <v>225</v>
      </c>
    </row>
    <row r="300" spans="1:65" s="13" customFormat="1" ht="11.25">
      <c r="B300" s="187"/>
      <c r="C300" s="188"/>
      <c r="D300" s="189" t="s">
        <v>234</v>
      </c>
      <c r="E300" s="190" t="s">
        <v>19</v>
      </c>
      <c r="F300" s="191" t="s">
        <v>470</v>
      </c>
      <c r="G300" s="188"/>
      <c r="H300" s="192">
        <v>1</v>
      </c>
      <c r="I300" s="193"/>
      <c r="J300" s="188"/>
      <c r="K300" s="188"/>
      <c r="L300" s="194"/>
      <c r="M300" s="195"/>
      <c r="N300" s="196"/>
      <c r="O300" s="196"/>
      <c r="P300" s="196"/>
      <c r="Q300" s="196"/>
      <c r="R300" s="196"/>
      <c r="S300" s="196"/>
      <c r="T300" s="197"/>
      <c r="AT300" s="198" t="s">
        <v>234</v>
      </c>
      <c r="AU300" s="198" t="s">
        <v>86</v>
      </c>
      <c r="AV300" s="13" t="s">
        <v>86</v>
      </c>
      <c r="AW300" s="13" t="s">
        <v>37</v>
      </c>
      <c r="AX300" s="13" t="s">
        <v>76</v>
      </c>
      <c r="AY300" s="198" t="s">
        <v>225</v>
      </c>
    </row>
    <row r="301" spans="1:65" s="14" customFormat="1" ht="11.25">
      <c r="B301" s="199"/>
      <c r="C301" s="200"/>
      <c r="D301" s="189" t="s">
        <v>234</v>
      </c>
      <c r="E301" s="201" t="s">
        <v>19</v>
      </c>
      <c r="F301" s="202" t="s">
        <v>245</v>
      </c>
      <c r="G301" s="200"/>
      <c r="H301" s="203">
        <v>29</v>
      </c>
      <c r="I301" s="204"/>
      <c r="J301" s="200"/>
      <c r="K301" s="200"/>
      <c r="L301" s="205"/>
      <c r="M301" s="206"/>
      <c r="N301" s="207"/>
      <c r="O301" s="207"/>
      <c r="P301" s="207"/>
      <c r="Q301" s="207"/>
      <c r="R301" s="207"/>
      <c r="S301" s="207"/>
      <c r="T301" s="208"/>
      <c r="AT301" s="209" t="s">
        <v>234</v>
      </c>
      <c r="AU301" s="209" t="s">
        <v>86</v>
      </c>
      <c r="AV301" s="14" t="s">
        <v>232</v>
      </c>
      <c r="AW301" s="14" t="s">
        <v>37</v>
      </c>
      <c r="AX301" s="14" t="s">
        <v>84</v>
      </c>
      <c r="AY301" s="209" t="s">
        <v>225</v>
      </c>
    </row>
    <row r="302" spans="1:65" s="2" customFormat="1" ht="16.5" customHeight="1">
      <c r="A302" s="35"/>
      <c r="B302" s="36"/>
      <c r="C302" s="210" t="s">
        <v>148</v>
      </c>
      <c r="D302" s="210" t="s">
        <v>410</v>
      </c>
      <c r="E302" s="211" t="s">
        <v>471</v>
      </c>
      <c r="F302" s="212" t="s">
        <v>472</v>
      </c>
      <c r="G302" s="213" t="s">
        <v>230</v>
      </c>
      <c r="H302" s="214">
        <v>140.83000000000001</v>
      </c>
      <c r="I302" s="215"/>
      <c r="J302" s="216">
        <f>ROUND(I302*H302,2)</f>
        <v>0</v>
      </c>
      <c r="K302" s="212" t="s">
        <v>19</v>
      </c>
      <c r="L302" s="217"/>
      <c r="M302" s="218" t="s">
        <v>19</v>
      </c>
      <c r="N302" s="219" t="s">
        <v>47</v>
      </c>
      <c r="O302" s="65"/>
      <c r="P302" s="183">
        <f>O302*H302</f>
        <v>0</v>
      </c>
      <c r="Q302" s="183">
        <v>2.4500000000000001E-2</v>
      </c>
      <c r="R302" s="183">
        <f>Q302*H302</f>
        <v>3.4503350000000004</v>
      </c>
      <c r="S302" s="183">
        <v>0</v>
      </c>
      <c r="T302" s="184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85" t="s">
        <v>365</v>
      </c>
      <c r="AT302" s="185" t="s">
        <v>410</v>
      </c>
      <c r="AU302" s="185" t="s">
        <v>86</v>
      </c>
      <c r="AY302" s="18" t="s">
        <v>225</v>
      </c>
      <c r="BE302" s="186">
        <f>IF(N302="základní",J302,0)</f>
        <v>0</v>
      </c>
      <c r="BF302" s="186">
        <f>IF(N302="snížená",J302,0)</f>
        <v>0</v>
      </c>
      <c r="BG302" s="186">
        <f>IF(N302="zákl. přenesená",J302,0)</f>
        <v>0</v>
      </c>
      <c r="BH302" s="186">
        <f>IF(N302="sníž. přenesená",J302,0)</f>
        <v>0</v>
      </c>
      <c r="BI302" s="186">
        <f>IF(N302="nulová",J302,0)</f>
        <v>0</v>
      </c>
      <c r="BJ302" s="18" t="s">
        <v>84</v>
      </c>
      <c r="BK302" s="186">
        <f>ROUND(I302*H302,2)</f>
        <v>0</v>
      </c>
      <c r="BL302" s="18" t="s">
        <v>232</v>
      </c>
      <c r="BM302" s="185" t="s">
        <v>473</v>
      </c>
    </row>
    <row r="303" spans="1:65" s="13" customFormat="1" ht="11.25">
      <c r="B303" s="187"/>
      <c r="C303" s="188"/>
      <c r="D303" s="189" t="s">
        <v>234</v>
      </c>
      <c r="E303" s="190" t="s">
        <v>19</v>
      </c>
      <c r="F303" s="191" t="s">
        <v>474</v>
      </c>
      <c r="G303" s="188"/>
      <c r="H303" s="192">
        <v>3.8</v>
      </c>
      <c r="I303" s="193"/>
      <c r="J303" s="188"/>
      <c r="K303" s="188"/>
      <c r="L303" s="194"/>
      <c r="M303" s="195"/>
      <c r="N303" s="196"/>
      <c r="O303" s="196"/>
      <c r="P303" s="196"/>
      <c r="Q303" s="196"/>
      <c r="R303" s="196"/>
      <c r="S303" s="196"/>
      <c r="T303" s="197"/>
      <c r="AT303" s="198" t="s">
        <v>234</v>
      </c>
      <c r="AU303" s="198" t="s">
        <v>86</v>
      </c>
      <c r="AV303" s="13" t="s">
        <v>86</v>
      </c>
      <c r="AW303" s="13" t="s">
        <v>37</v>
      </c>
      <c r="AX303" s="13" t="s">
        <v>76</v>
      </c>
      <c r="AY303" s="198" t="s">
        <v>225</v>
      </c>
    </row>
    <row r="304" spans="1:65" s="13" customFormat="1" ht="11.25">
      <c r="B304" s="187"/>
      <c r="C304" s="188"/>
      <c r="D304" s="189" t="s">
        <v>234</v>
      </c>
      <c r="E304" s="190" t="s">
        <v>19</v>
      </c>
      <c r="F304" s="191" t="s">
        <v>475</v>
      </c>
      <c r="G304" s="188"/>
      <c r="H304" s="192">
        <v>4.2</v>
      </c>
      <c r="I304" s="193"/>
      <c r="J304" s="188"/>
      <c r="K304" s="188"/>
      <c r="L304" s="194"/>
      <c r="M304" s="195"/>
      <c r="N304" s="196"/>
      <c r="O304" s="196"/>
      <c r="P304" s="196"/>
      <c r="Q304" s="196"/>
      <c r="R304" s="196"/>
      <c r="S304" s="196"/>
      <c r="T304" s="197"/>
      <c r="AT304" s="198" t="s">
        <v>234</v>
      </c>
      <c r="AU304" s="198" t="s">
        <v>86</v>
      </c>
      <c r="AV304" s="13" t="s">
        <v>86</v>
      </c>
      <c r="AW304" s="13" t="s">
        <v>37</v>
      </c>
      <c r="AX304" s="13" t="s">
        <v>76</v>
      </c>
      <c r="AY304" s="198" t="s">
        <v>225</v>
      </c>
    </row>
    <row r="305" spans="2:51" s="13" customFormat="1" ht="11.25">
      <c r="B305" s="187"/>
      <c r="C305" s="188"/>
      <c r="D305" s="189" t="s">
        <v>234</v>
      </c>
      <c r="E305" s="190" t="s">
        <v>19</v>
      </c>
      <c r="F305" s="191" t="s">
        <v>476</v>
      </c>
      <c r="G305" s="188"/>
      <c r="H305" s="192">
        <v>3.8</v>
      </c>
      <c r="I305" s="193"/>
      <c r="J305" s="188"/>
      <c r="K305" s="188"/>
      <c r="L305" s="194"/>
      <c r="M305" s="195"/>
      <c r="N305" s="196"/>
      <c r="O305" s="196"/>
      <c r="P305" s="196"/>
      <c r="Q305" s="196"/>
      <c r="R305" s="196"/>
      <c r="S305" s="196"/>
      <c r="T305" s="197"/>
      <c r="AT305" s="198" t="s">
        <v>234</v>
      </c>
      <c r="AU305" s="198" t="s">
        <v>86</v>
      </c>
      <c r="AV305" s="13" t="s">
        <v>86</v>
      </c>
      <c r="AW305" s="13" t="s">
        <v>37</v>
      </c>
      <c r="AX305" s="13" t="s">
        <v>76</v>
      </c>
      <c r="AY305" s="198" t="s">
        <v>225</v>
      </c>
    </row>
    <row r="306" spans="2:51" s="13" customFormat="1" ht="11.25">
      <c r="B306" s="187"/>
      <c r="C306" s="188"/>
      <c r="D306" s="189" t="s">
        <v>234</v>
      </c>
      <c r="E306" s="190" t="s">
        <v>19</v>
      </c>
      <c r="F306" s="191" t="s">
        <v>477</v>
      </c>
      <c r="G306" s="188"/>
      <c r="H306" s="192">
        <v>3.32</v>
      </c>
      <c r="I306" s="193"/>
      <c r="J306" s="188"/>
      <c r="K306" s="188"/>
      <c r="L306" s="194"/>
      <c r="M306" s="195"/>
      <c r="N306" s="196"/>
      <c r="O306" s="196"/>
      <c r="P306" s="196"/>
      <c r="Q306" s="196"/>
      <c r="R306" s="196"/>
      <c r="S306" s="196"/>
      <c r="T306" s="197"/>
      <c r="AT306" s="198" t="s">
        <v>234</v>
      </c>
      <c r="AU306" s="198" t="s">
        <v>86</v>
      </c>
      <c r="AV306" s="13" t="s">
        <v>86</v>
      </c>
      <c r="AW306" s="13" t="s">
        <v>37</v>
      </c>
      <c r="AX306" s="13" t="s">
        <v>76</v>
      </c>
      <c r="AY306" s="198" t="s">
        <v>225</v>
      </c>
    </row>
    <row r="307" spans="2:51" s="13" customFormat="1" ht="11.25">
      <c r="B307" s="187"/>
      <c r="C307" s="188"/>
      <c r="D307" s="189" t="s">
        <v>234</v>
      </c>
      <c r="E307" s="190" t="s">
        <v>19</v>
      </c>
      <c r="F307" s="191" t="s">
        <v>478</v>
      </c>
      <c r="G307" s="188"/>
      <c r="H307" s="192">
        <v>6</v>
      </c>
      <c r="I307" s="193"/>
      <c r="J307" s="188"/>
      <c r="K307" s="188"/>
      <c r="L307" s="194"/>
      <c r="M307" s="195"/>
      <c r="N307" s="196"/>
      <c r="O307" s="196"/>
      <c r="P307" s="196"/>
      <c r="Q307" s="196"/>
      <c r="R307" s="196"/>
      <c r="S307" s="196"/>
      <c r="T307" s="197"/>
      <c r="AT307" s="198" t="s">
        <v>234</v>
      </c>
      <c r="AU307" s="198" t="s">
        <v>86</v>
      </c>
      <c r="AV307" s="13" t="s">
        <v>86</v>
      </c>
      <c r="AW307" s="13" t="s">
        <v>37</v>
      </c>
      <c r="AX307" s="13" t="s">
        <v>76</v>
      </c>
      <c r="AY307" s="198" t="s">
        <v>225</v>
      </c>
    </row>
    <row r="308" spans="2:51" s="13" customFormat="1" ht="11.25">
      <c r="B308" s="187"/>
      <c r="C308" s="188"/>
      <c r="D308" s="189" t="s">
        <v>234</v>
      </c>
      <c r="E308" s="190" t="s">
        <v>19</v>
      </c>
      <c r="F308" s="191" t="s">
        <v>479</v>
      </c>
      <c r="G308" s="188"/>
      <c r="H308" s="192">
        <v>3.75</v>
      </c>
      <c r="I308" s="193"/>
      <c r="J308" s="188"/>
      <c r="K308" s="188"/>
      <c r="L308" s="194"/>
      <c r="M308" s="195"/>
      <c r="N308" s="196"/>
      <c r="O308" s="196"/>
      <c r="P308" s="196"/>
      <c r="Q308" s="196"/>
      <c r="R308" s="196"/>
      <c r="S308" s="196"/>
      <c r="T308" s="197"/>
      <c r="AT308" s="198" t="s">
        <v>234</v>
      </c>
      <c r="AU308" s="198" t="s">
        <v>86</v>
      </c>
      <c r="AV308" s="13" t="s">
        <v>86</v>
      </c>
      <c r="AW308" s="13" t="s">
        <v>37</v>
      </c>
      <c r="AX308" s="13" t="s">
        <v>76</v>
      </c>
      <c r="AY308" s="198" t="s">
        <v>225</v>
      </c>
    </row>
    <row r="309" spans="2:51" s="13" customFormat="1" ht="11.25">
      <c r="B309" s="187"/>
      <c r="C309" s="188"/>
      <c r="D309" s="189" t="s">
        <v>234</v>
      </c>
      <c r="E309" s="190" t="s">
        <v>19</v>
      </c>
      <c r="F309" s="191" t="s">
        <v>480</v>
      </c>
      <c r="G309" s="188"/>
      <c r="H309" s="192">
        <v>3.8</v>
      </c>
      <c r="I309" s="193"/>
      <c r="J309" s="188"/>
      <c r="K309" s="188"/>
      <c r="L309" s="194"/>
      <c r="M309" s="195"/>
      <c r="N309" s="196"/>
      <c r="O309" s="196"/>
      <c r="P309" s="196"/>
      <c r="Q309" s="196"/>
      <c r="R309" s="196"/>
      <c r="S309" s="196"/>
      <c r="T309" s="197"/>
      <c r="AT309" s="198" t="s">
        <v>234</v>
      </c>
      <c r="AU309" s="198" t="s">
        <v>86</v>
      </c>
      <c r="AV309" s="13" t="s">
        <v>86</v>
      </c>
      <c r="AW309" s="13" t="s">
        <v>37</v>
      </c>
      <c r="AX309" s="13" t="s">
        <v>76</v>
      </c>
      <c r="AY309" s="198" t="s">
        <v>225</v>
      </c>
    </row>
    <row r="310" spans="2:51" s="13" customFormat="1" ht="11.25">
      <c r="B310" s="187"/>
      <c r="C310" s="188"/>
      <c r="D310" s="189" t="s">
        <v>234</v>
      </c>
      <c r="E310" s="190" t="s">
        <v>19</v>
      </c>
      <c r="F310" s="191" t="s">
        <v>481</v>
      </c>
      <c r="G310" s="188"/>
      <c r="H310" s="192">
        <v>10.6</v>
      </c>
      <c r="I310" s="193"/>
      <c r="J310" s="188"/>
      <c r="K310" s="188"/>
      <c r="L310" s="194"/>
      <c r="M310" s="195"/>
      <c r="N310" s="196"/>
      <c r="O310" s="196"/>
      <c r="P310" s="196"/>
      <c r="Q310" s="196"/>
      <c r="R310" s="196"/>
      <c r="S310" s="196"/>
      <c r="T310" s="197"/>
      <c r="AT310" s="198" t="s">
        <v>234</v>
      </c>
      <c r="AU310" s="198" t="s">
        <v>86</v>
      </c>
      <c r="AV310" s="13" t="s">
        <v>86</v>
      </c>
      <c r="AW310" s="13" t="s">
        <v>37</v>
      </c>
      <c r="AX310" s="13" t="s">
        <v>76</v>
      </c>
      <c r="AY310" s="198" t="s">
        <v>225</v>
      </c>
    </row>
    <row r="311" spans="2:51" s="13" customFormat="1" ht="11.25">
      <c r="B311" s="187"/>
      <c r="C311" s="188"/>
      <c r="D311" s="189" t="s">
        <v>234</v>
      </c>
      <c r="E311" s="190" t="s">
        <v>19</v>
      </c>
      <c r="F311" s="191" t="s">
        <v>482</v>
      </c>
      <c r="G311" s="188"/>
      <c r="H311" s="192">
        <v>7.72</v>
      </c>
      <c r="I311" s="193"/>
      <c r="J311" s="188"/>
      <c r="K311" s="188"/>
      <c r="L311" s="194"/>
      <c r="M311" s="195"/>
      <c r="N311" s="196"/>
      <c r="O311" s="196"/>
      <c r="P311" s="196"/>
      <c r="Q311" s="196"/>
      <c r="R311" s="196"/>
      <c r="S311" s="196"/>
      <c r="T311" s="197"/>
      <c r="AT311" s="198" t="s">
        <v>234</v>
      </c>
      <c r="AU311" s="198" t="s">
        <v>86</v>
      </c>
      <c r="AV311" s="13" t="s">
        <v>86</v>
      </c>
      <c r="AW311" s="13" t="s">
        <v>37</v>
      </c>
      <c r="AX311" s="13" t="s">
        <v>76</v>
      </c>
      <c r="AY311" s="198" t="s">
        <v>225</v>
      </c>
    </row>
    <row r="312" spans="2:51" s="13" customFormat="1" ht="11.25">
      <c r="B312" s="187"/>
      <c r="C312" s="188"/>
      <c r="D312" s="189" t="s">
        <v>234</v>
      </c>
      <c r="E312" s="190" t="s">
        <v>19</v>
      </c>
      <c r="F312" s="191" t="s">
        <v>483</v>
      </c>
      <c r="G312" s="188"/>
      <c r="H312" s="192">
        <v>14.32</v>
      </c>
      <c r="I312" s="193"/>
      <c r="J312" s="188"/>
      <c r="K312" s="188"/>
      <c r="L312" s="194"/>
      <c r="M312" s="195"/>
      <c r="N312" s="196"/>
      <c r="O312" s="196"/>
      <c r="P312" s="196"/>
      <c r="Q312" s="196"/>
      <c r="R312" s="196"/>
      <c r="S312" s="196"/>
      <c r="T312" s="197"/>
      <c r="AT312" s="198" t="s">
        <v>234</v>
      </c>
      <c r="AU312" s="198" t="s">
        <v>86</v>
      </c>
      <c r="AV312" s="13" t="s">
        <v>86</v>
      </c>
      <c r="AW312" s="13" t="s">
        <v>37</v>
      </c>
      <c r="AX312" s="13" t="s">
        <v>76</v>
      </c>
      <c r="AY312" s="198" t="s">
        <v>225</v>
      </c>
    </row>
    <row r="313" spans="2:51" s="13" customFormat="1" ht="11.25">
      <c r="B313" s="187"/>
      <c r="C313" s="188"/>
      <c r="D313" s="189" t="s">
        <v>234</v>
      </c>
      <c r="E313" s="190" t="s">
        <v>19</v>
      </c>
      <c r="F313" s="191" t="s">
        <v>484</v>
      </c>
      <c r="G313" s="188"/>
      <c r="H313" s="192">
        <v>8</v>
      </c>
      <c r="I313" s="193"/>
      <c r="J313" s="188"/>
      <c r="K313" s="188"/>
      <c r="L313" s="194"/>
      <c r="M313" s="195"/>
      <c r="N313" s="196"/>
      <c r="O313" s="196"/>
      <c r="P313" s="196"/>
      <c r="Q313" s="196"/>
      <c r="R313" s="196"/>
      <c r="S313" s="196"/>
      <c r="T313" s="197"/>
      <c r="AT313" s="198" t="s">
        <v>234</v>
      </c>
      <c r="AU313" s="198" t="s">
        <v>86</v>
      </c>
      <c r="AV313" s="13" t="s">
        <v>86</v>
      </c>
      <c r="AW313" s="13" t="s">
        <v>37</v>
      </c>
      <c r="AX313" s="13" t="s">
        <v>76</v>
      </c>
      <c r="AY313" s="198" t="s">
        <v>225</v>
      </c>
    </row>
    <row r="314" spans="2:51" s="13" customFormat="1" ht="11.25">
      <c r="B314" s="187"/>
      <c r="C314" s="188"/>
      <c r="D314" s="189" t="s">
        <v>234</v>
      </c>
      <c r="E314" s="190" t="s">
        <v>19</v>
      </c>
      <c r="F314" s="191" t="s">
        <v>485</v>
      </c>
      <c r="G314" s="188"/>
      <c r="H314" s="192">
        <v>5.05</v>
      </c>
      <c r="I314" s="193"/>
      <c r="J314" s="188"/>
      <c r="K314" s="188"/>
      <c r="L314" s="194"/>
      <c r="M314" s="195"/>
      <c r="N314" s="196"/>
      <c r="O314" s="196"/>
      <c r="P314" s="196"/>
      <c r="Q314" s="196"/>
      <c r="R314" s="196"/>
      <c r="S314" s="196"/>
      <c r="T314" s="197"/>
      <c r="AT314" s="198" t="s">
        <v>234</v>
      </c>
      <c r="AU314" s="198" t="s">
        <v>86</v>
      </c>
      <c r="AV314" s="13" t="s">
        <v>86</v>
      </c>
      <c r="AW314" s="13" t="s">
        <v>37</v>
      </c>
      <c r="AX314" s="13" t="s">
        <v>76</v>
      </c>
      <c r="AY314" s="198" t="s">
        <v>225</v>
      </c>
    </row>
    <row r="315" spans="2:51" s="13" customFormat="1" ht="11.25">
      <c r="B315" s="187"/>
      <c r="C315" s="188"/>
      <c r="D315" s="189" t="s">
        <v>234</v>
      </c>
      <c r="E315" s="190" t="s">
        <v>19</v>
      </c>
      <c r="F315" s="191" t="s">
        <v>486</v>
      </c>
      <c r="G315" s="188"/>
      <c r="H315" s="192">
        <v>11.82</v>
      </c>
      <c r="I315" s="193"/>
      <c r="J315" s="188"/>
      <c r="K315" s="188"/>
      <c r="L315" s="194"/>
      <c r="M315" s="195"/>
      <c r="N315" s="196"/>
      <c r="O315" s="196"/>
      <c r="P315" s="196"/>
      <c r="Q315" s="196"/>
      <c r="R315" s="196"/>
      <c r="S315" s="196"/>
      <c r="T315" s="197"/>
      <c r="AT315" s="198" t="s">
        <v>234</v>
      </c>
      <c r="AU315" s="198" t="s">
        <v>86</v>
      </c>
      <c r="AV315" s="13" t="s">
        <v>86</v>
      </c>
      <c r="AW315" s="13" t="s">
        <v>37</v>
      </c>
      <c r="AX315" s="13" t="s">
        <v>76</v>
      </c>
      <c r="AY315" s="198" t="s">
        <v>225</v>
      </c>
    </row>
    <row r="316" spans="2:51" s="13" customFormat="1" ht="11.25">
      <c r="B316" s="187"/>
      <c r="C316" s="188"/>
      <c r="D316" s="189" t="s">
        <v>234</v>
      </c>
      <c r="E316" s="190" t="s">
        <v>19</v>
      </c>
      <c r="F316" s="191" t="s">
        <v>487</v>
      </c>
      <c r="G316" s="188"/>
      <c r="H316" s="192">
        <v>3</v>
      </c>
      <c r="I316" s="193"/>
      <c r="J316" s="188"/>
      <c r="K316" s="188"/>
      <c r="L316" s="194"/>
      <c r="M316" s="195"/>
      <c r="N316" s="196"/>
      <c r="O316" s="196"/>
      <c r="P316" s="196"/>
      <c r="Q316" s="196"/>
      <c r="R316" s="196"/>
      <c r="S316" s="196"/>
      <c r="T316" s="197"/>
      <c r="AT316" s="198" t="s">
        <v>234</v>
      </c>
      <c r="AU316" s="198" t="s">
        <v>86</v>
      </c>
      <c r="AV316" s="13" t="s">
        <v>86</v>
      </c>
      <c r="AW316" s="13" t="s">
        <v>37</v>
      </c>
      <c r="AX316" s="13" t="s">
        <v>76</v>
      </c>
      <c r="AY316" s="198" t="s">
        <v>225</v>
      </c>
    </row>
    <row r="317" spans="2:51" s="13" customFormat="1" ht="11.25">
      <c r="B317" s="187"/>
      <c r="C317" s="188"/>
      <c r="D317" s="189" t="s">
        <v>234</v>
      </c>
      <c r="E317" s="190" t="s">
        <v>19</v>
      </c>
      <c r="F317" s="191" t="s">
        <v>488</v>
      </c>
      <c r="G317" s="188"/>
      <c r="H317" s="192">
        <v>3</v>
      </c>
      <c r="I317" s="193"/>
      <c r="J317" s="188"/>
      <c r="K317" s="188"/>
      <c r="L317" s="194"/>
      <c r="M317" s="195"/>
      <c r="N317" s="196"/>
      <c r="O317" s="196"/>
      <c r="P317" s="196"/>
      <c r="Q317" s="196"/>
      <c r="R317" s="196"/>
      <c r="S317" s="196"/>
      <c r="T317" s="197"/>
      <c r="AT317" s="198" t="s">
        <v>234</v>
      </c>
      <c r="AU317" s="198" t="s">
        <v>86</v>
      </c>
      <c r="AV317" s="13" t="s">
        <v>86</v>
      </c>
      <c r="AW317" s="13" t="s">
        <v>37</v>
      </c>
      <c r="AX317" s="13" t="s">
        <v>76</v>
      </c>
      <c r="AY317" s="198" t="s">
        <v>225</v>
      </c>
    </row>
    <row r="318" spans="2:51" s="13" customFormat="1" ht="11.25">
      <c r="B318" s="187"/>
      <c r="C318" s="188"/>
      <c r="D318" s="189" t="s">
        <v>234</v>
      </c>
      <c r="E318" s="190" t="s">
        <v>19</v>
      </c>
      <c r="F318" s="191" t="s">
        <v>489</v>
      </c>
      <c r="G318" s="188"/>
      <c r="H318" s="192">
        <v>4.25</v>
      </c>
      <c r="I318" s="193"/>
      <c r="J318" s="188"/>
      <c r="K318" s="188"/>
      <c r="L318" s="194"/>
      <c r="M318" s="195"/>
      <c r="N318" s="196"/>
      <c r="O318" s="196"/>
      <c r="P318" s="196"/>
      <c r="Q318" s="196"/>
      <c r="R318" s="196"/>
      <c r="S318" s="196"/>
      <c r="T318" s="197"/>
      <c r="AT318" s="198" t="s">
        <v>234</v>
      </c>
      <c r="AU318" s="198" t="s">
        <v>86</v>
      </c>
      <c r="AV318" s="13" t="s">
        <v>86</v>
      </c>
      <c r="AW318" s="13" t="s">
        <v>37</v>
      </c>
      <c r="AX318" s="13" t="s">
        <v>76</v>
      </c>
      <c r="AY318" s="198" t="s">
        <v>225</v>
      </c>
    </row>
    <row r="319" spans="2:51" s="13" customFormat="1" ht="11.25">
      <c r="B319" s="187"/>
      <c r="C319" s="188"/>
      <c r="D319" s="189" t="s">
        <v>234</v>
      </c>
      <c r="E319" s="190" t="s">
        <v>19</v>
      </c>
      <c r="F319" s="191" t="s">
        <v>490</v>
      </c>
      <c r="G319" s="188"/>
      <c r="H319" s="192">
        <v>12.3</v>
      </c>
      <c r="I319" s="193"/>
      <c r="J319" s="188"/>
      <c r="K319" s="188"/>
      <c r="L319" s="194"/>
      <c r="M319" s="195"/>
      <c r="N319" s="196"/>
      <c r="O319" s="196"/>
      <c r="P319" s="196"/>
      <c r="Q319" s="196"/>
      <c r="R319" s="196"/>
      <c r="S319" s="196"/>
      <c r="T319" s="197"/>
      <c r="AT319" s="198" t="s">
        <v>234</v>
      </c>
      <c r="AU319" s="198" t="s">
        <v>86</v>
      </c>
      <c r="AV319" s="13" t="s">
        <v>86</v>
      </c>
      <c r="AW319" s="13" t="s">
        <v>37</v>
      </c>
      <c r="AX319" s="13" t="s">
        <v>76</v>
      </c>
      <c r="AY319" s="198" t="s">
        <v>225</v>
      </c>
    </row>
    <row r="320" spans="2:51" s="13" customFormat="1" ht="11.25">
      <c r="B320" s="187"/>
      <c r="C320" s="188"/>
      <c r="D320" s="189" t="s">
        <v>234</v>
      </c>
      <c r="E320" s="190" t="s">
        <v>19</v>
      </c>
      <c r="F320" s="191" t="s">
        <v>491</v>
      </c>
      <c r="G320" s="188"/>
      <c r="H320" s="192">
        <v>10.199999999999999</v>
      </c>
      <c r="I320" s="193"/>
      <c r="J320" s="188"/>
      <c r="K320" s="188"/>
      <c r="L320" s="194"/>
      <c r="M320" s="195"/>
      <c r="N320" s="196"/>
      <c r="O320" s="196"/>
      <c r="P320" s="196"/>
      <c r="Q320" s="196"/>
      <c r="R320" s="196"/>
      <c r="S320" s="196"/>
      <c r="T320" s="197"/>
      <c r="AT320" s="198" t="s">
        <v>234</v>
      </c>
      <c r="AU320" s="198" t="s">
        <v>86</v>
      </c>
      <c r="AV320" s="13" t="s">
        <v>86</v>
      </c>
      <c r="AW320" s="13" t="s">
        <v>37</v>
      </c>
      <c r="AX320" s="13" t="s">
        <v>76</v>
      </c>
      <c r="AY320" s="198" t="s">
        <v>225</v>
      </c>
    </row>
    <row r="321" spans="1:65" s="13" customFormat="1" ht="11.25">
      <c r="B321" s="187"/>
      <c r="C321" s="188"/>
      <c r="D321" s="189" t="s">
        <v>234</v>
      </c>
      <c r="E321" s="190" t="s">
        <v>19</v>
      </c>
      <c r="F321" s="191" t="s">
        <v>492</v>
      </c>
      <c r="G321" s="188"/>
      <c r="H321" s="192">
        <v>9.6</v>
      </c>
      <c r="I321" s="193"/>
      <c r="J321" s="188"/>
      <c r="K321" s="188"/>
      <c r="L321" s="194"/>
      <c r="M321" s="195"/>
      <c r="N321" s="196"/>
      <c r="O321" s="196"/>
      <c r="P321" s="196"/>
      <c r="Q321" s="196"/>
      <c r="R321" s="196"/>
      <c r="S321" s="196"/>
      <c r="T321" s="197"/>
      <c r="AT321" s="198" t="s">
        <v>234</v>
      </c>
      <c r="AU321" s="198" t="s">
        <v>86</v>
      </c>
      <c r="AV321" s="13" t="s">
        <v>86</v>
      </c>
      <c r="AW321" s="13" t="s">
        <v>37</v>
      </c>
      <c r="AX321" s="13" t="s">
        <v>76</v>
      </c>
      <c r="AY321" s="198" t="s">
        <v>225</v>
      </c>
    </row>
    <row r="322" spans="1:65" s="13" customFormat="1" ht="11.25">
      <c r="B322" s="187"/>
      <c r="C322" s="188"/>
      <c r="D322" s="189" t="s">
        <v>234</v>
      </c>
      <c r="E322" s="190" t="s">
        <v>19</v>
      </c>
      <c r="F322" s="191" t="s">
        <v>493</v>
      </c>
      <c r="G322" s="188"/>
      <c r="H322" s="192">
        <v>12.3</v>
      </c>
      <c r="I322" s="193"/>
      <c r="J322" s="188"/>
      <c r="K322" s="188"/>
      <c r="L322" s="194"/>
      <c r="M322" s="195"/>
      <c r="N322" s="196"/>
      <c r="O322" s="196"/>
      <c r="P322" s="196"/>
      <c r="Q322" s="196"/>
      <c r="R322" s="196"/>
      <c r="S322" s="196"/>
      <c r="T322" s="197"/>
      <c r="AT322" s="198" t="s">
        <v>234</v>
      </c>
      <c r="AU322" s="198" t="s">
        <v>86</v>
      </c>
      <c r="AV322" s="13" t="s">
        <v>86</v>
      </c>
      <c r="AW322" s="13" t="s">
        <v>37</v>
      </c>
      <c r="AX322" s="13" t="s">
        <v>76</v>
      </c>
      <c r="AY322" s="198" t="s">
        <v>225</v>
      </c>
    </row>
    <row r="323" spans="1:65" s="14" customFormat="1" ht="11.25">
      <c r="B323" s="199"/>
      <c r="C323" s="200"/>
      <c r="D323" s="189" t="s">
        <v>234</v>
      </c>
      <c r="E323" s="201" t="s">
        <v>19</v>
      </c>
      <c r="F323" s="202" t="s">
        <v>245</v>
      </c>
      <c r="G323" s="200"/>
      <c r="H323" s="203">
        <v>140.83000000000001</v>
      </c>
      <c r="I323" s="204"/>
      <c r="J323" s="200"/>
      <c r="K323" s="200"/>
      <c r="L323" s="205"/>
      <c r="M323" s="206"/>
      <c r="N323" s="207"/>
      <c r="O323" s="207"/>
      <c r="P323" s="207"/>
      <c r="Q323" s="207"/>
      <c r="R323" s="207"/>
      <c r="S323" s="207"/>
      <c r="T323" s="208"/>
      <c r="AT323" s="209" t="s">
        <v>234</v>
      </c>
      <c r="AU323" s="209" t="s">
        <v>86</v>
      </c>
      <c r="AV323" s="14" t="s">
        <v>232</v>
      </c>
      <c r="AW323" s="14" t="s">
        <v>37</v>
      </c>
      <c r="AX323" s="14" t="s">
        <v>84</v>
      </c>
      <c r="AY323" s="209" t="s">
        <v>225</v>
      </c>
    </row>
    <row r="324" spans="1:65" s="2" customFormat="1" ht="21.75" customHeight="1">
      <c r="A324" s="35"/>
      <c r="B324" s="36"/>
      <c r="C324" s="210" t="s">
        <v>151</v>
      </c>
      <c r="D324" s="210" t="s">
        <v>410</v>
      </c>
      <c r="E324" s="211" t="s">
        <v>494</v>
      </c>
      <c r="F324" s="212" t="s">
        <v>495</v>
      </c>
      <c r="G324" s="213" t="s">
        <v>380</v>
      </c>
      <c r="H324" s="214">
        <v>4</v>
      </c>
      <c r="I324" s="215"/>
      <c r="J324" s="216">
        <f>ROUND(I324*H324,2)</f>
        <v>0</v>
      </c>
      <c r="K324" s="212" t="s">
        <v>19</v>
      </c>
      <c r="L324" s="217"/>
      <c r="M324" s="218" t="s">
        <v>19</v>
      </c>
      <c r="N324" s="219" t="s">
        <v>47</v>
      </c>
      <c r="O324" s="65"/>
      <c r="P324" s="183">
        <f>O324*H324</f>
        <v>0</v>
      </c>
      <c r="Q324" s="183">
        <v>2.4500000000000001E-2</v>
      </c>
      <c r="R324" s="183">
        <f>Q324*H324</f>
        <v>9.8000000000000004E-2</v>
      </c>
      <c r="S324" s="183">
        <v>0</v>
      </c>
      <c r="T324" s="184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85" t="s">
        <v>365</v>
      </c>
      <c r="AT324" s="185" t="s">
        <v>410</v>
      </c>
      <c r="AU324" s="185" t="s">
        <v>86</v>
      </c>
      <c r="AY324" s="18" t="s">
        <v>225</v>
      </c>
      <c r="BE324" s="186">
        <f>IF(N324="základní",J324,0)</f>
        <v>0</v>
      </c>
      <c r="BF324" s="186">
        <f>IF(N324="snížená",J324,0)</f>
        <v>0</v>
      </c>
      <c r="BG324" s="186">
        <f>IF(N324="zákl. přenesená",J324,0)</f>
        <v>0</v>
      </c>
      <c r="BH324" s="186">
        <f>IF(N324="sníž. přenesená",J324,0)</f>
        <v>0</v>
      </c>
      <c r="BI324" s="186">
        <f>IF(N324="nulová",J324,0)</f>
        <v>0</v>
      </c>
      <c r="BJ324" s="18" t="s">
        <v>84</v>
      </c>
      <c r="BK324" s="186">
        <f>ROUND(I324*H324,2)</f>
        <v>0</v>
      </c>
      <c r="BL324" s="18" t="s">
        <v>232</v>
      </c>
      <c r="BM324" s="185" t="s">
        <v>496</v>
      </c>
    </row>
    <row r="325" spans="1:65" s="13" customFormat="1" ht="11.25">
      <c r="B325" s="187"/>
      <c r="C325" s="188"/>
      <c r="D325" s="189" t="s">
        <v>234</v>
      </c>
      <c r="E325" s="190" t="s">
        <v>19</v>
      </c>
      <c r="F325" s="191" t="s">
        <v>466</v>
      </c>
      <c r="G325" s="188"/>
      <c r="H325" s="192">
        <v>1</v>
      </c>
      <c r="I325" s="193"/>
      <c r="J325" s="188"/>
      <c r="K325" s="188"/>
      <c r="L325" s="194"/>
      <c r="M325" s="195"/>
      <c r="N325" s="196"/>
      <c r="O325" s="196"/>
      <c r="P325" s="196"/>
      <c r="Q325" s="196"/>
      <c r="R325" s="196"/>
      <c r="S325" s="196"/>
      <c r="T325" s="197"/>
      <c r="AT325" s="198" t="s">
        <v>234</v>
      </c>
      <c r="AU325" s="198" t="s">
        <v>86</v>
      </c>
      <c r="AV325" s="13" t="s">
        <v>86</v>
      </c>
      <c r="AW325" s="13" t="s">
        <v>37</v>
      </c>
      <c r="AX325" s="13" t="s">
        <v>76</v>
      </c>
      <c r="AY325" s="198" t="s">
        <v>225</v>
      </c>
    </row>
    <row r="326" spans="1:65" s="13" customFormat="1" ht="11.25">
      <c r="B326" s="187"/>
      <c r="C326" s="188"/>
      <c r="D326" s="189" t="s">
        <v>234</v>
      </c>
      <c r="E326" s="190" t="s">
        <v>19</v>
      </c>
      <c r="F326" s="191" t="s">
        <v>467</v>
      </c>
      <c r="G326" s="188"/>
      <c r="H326" s="192">
        <v>1</v>
      </c>
      <c r="I326" s="193"/>
      <c r="J326" s="188"/>
      <c r="K326" s="188"/>
      <c r="L326" s="194"/>
      <c r="M326" s="195"/>
      <c r="N326" s="196"/>
      <c r="O326" s="196"/>
      <c r="P326" s="196"/>
      <c r="Q326" s="196"/>
      <c r="R326" s="196"/>
      <c r="S326" s="196"/>
      <c r="T326" s="197"/>
      <c r="AT326" s="198" t="s">
        <v>234</v>
      </c>
      <c r="AU326" s="198" t="s">
        <v>86</v>
      </c>
      <c r="AV326" s="13" t="s">
        <v>86</v>
      </c>
      <c r="AW326" s="13" t="s">
        <v>37</v>
      </c>
      <c r="AX326" s="13" t="s">
        <v>76</v>
      </c>
      <c r="AY326" s="198" t="s">
        <v>225</v>
      </c>
    </row>
    <row r="327" spans="1:65" s="13" customFormat="1" ht="11.25">
      <c r="B327" s="187"/>
      <c r="C327" s="188"/>
      <c r="D327" s="189" t="s">
        <v>234</v>
      </c>
      <c r="E327" s="190" t="s">
        <v>19</v>
      </c>
      <c r="F327" s="191" t="s">
        <v>497</v>
      </c>
      <c r="G327" s="188"/>
      <c r="H327" s="192">
        <v>2</v>
      </c>
      <c r="I327" s="193"/>
      <c r="J327" s="188"/>
      <c r="K327" s="188"/>
      <c r="L327" s="194"/>
      <c r="M327" s="195"/>
      <c r="N327" s="196"/>
      <c r="O327" s="196"/>
      <c r="P327" s="196"/>
      <c r="Q327" s="196"/>
      <c r="R327" s="196"/>
      <c r="S327" s="196"/>
      <c r="T327" s="197"/>
      <c r="AT327" s="198" t="s">
        <v>234</v>
      </c>
      <c r="AU327" s="198" t="s">
        <v>86</v>
      </c>
      <c r="AV327" s="13" t="s">
        <v>86</v>
      </c>
      <c r="AW327" s="13" t="s">
        <v>37</v>
      </c>
      <c r="AX327" s="13" t="s">
        <v>76</v>
      </c>
      <c r="AY327" s="198" t="s">
        <v>225</v>
      </c>
    </row>
    <row r="328" spans="1:65" s="14" customFormat="1" ht="11.25">
      <c r="B328" s="199"/>
      <c r="C328" s="200"/>
      <c r="D328" s="189" t="s">
        <v>234</v>
      </c>
      <c r="E328" s="201" t="s">
        <v>19</v>
      </c>
      <c r="F328" s="202" t="s">
        <v>245</v>
      </c>
      <c r="G328" s="200"/>
      <c r="H328" s="203">
        <v>4</v>
      </c>
      <c r="I328" s="204"/>
      <c r="J328" s="200"/>
      <c r="K328" s="200"/>
      <c r="L328" s="205"/>
      <c r="M328" s="206"/>
      <c r="N328" s="207"/>
      <c r="O328" s="207"/>
      <c r="P328" s="207"/>
      <c r="Q328" s="207"/>
      <c r="R328" s="207"/>
      <c r="S328" s="207"/>
      <c r="T328" s="208"/>
      <c r="AT328" s="209" t="s">
        <v>234</v>
      </c>
      <c r="AU328" s="209" t="s">
        <v>86</v>
      </c>
      <c r="AV328" s="14" t="s">
        <v>232</v>
      </c>
      <c r="AW328" s="14" t="s">
        <v>37</v>
      </c>
      <c r="AX328" s="14" t="s">
        <v>84</v>
      </c>
      <c r="AY328" s="209" t="s">
        <v>225</v>
      </c>
    </row>
    <row r="329" spans="1:65" s="2" customFormat="1" ht="16.5" customHeight="1">
      <c r="A329" s="35"/>
      <c r="B329" s="36"/>
      <c r="C329" s="210" t="s">
        <v>154</v>
      </c>
      <c r="D329" s="210" t="s">
        <v>410</v>
      </c>
      <c r="E329" s="211" t="s">
        <v>498</v>
      </c>
      <c r="F329" s="212" t="s">
        <v>499</v>
      </c>
      <c r="G329" s="213" t="s">
        <v>380</v>
      </c>
      <c r="H329" s="214">
        <v>4</v>
      </c>
      <c r="I329" s="215"/>
      <c r="J329" s="216">
        <f>ROUND(I329*H329,2)</f>
        <v>0</v>
      </c>
      <c r="K329" s="212" t="s">
        <v>19</v>
      </c>
      <c r="L329" s="217"/>
      <c r="M329" s="218" t="s">
        <v>19</v>
      </c>
      <c r="N329" s="219" t="s">
        <v>47</v>
      </c>
      <c r="O329" s="65"/>
      <c r="P329" s="183">
        <f>O329*H329</f>
        <v>0</v>
      </c>
      <c r="Q329" s="183">
        <v>2.4500000000000001E-2</v>
      </c>
      <c r="R329" s="183">
        <f>Q329*H329</f>
        <v>9.8000000000000004E-2</v>
      </c>
      <c r="S329" s="183">
        <v>0</v>
      </c>
      <c r="T329" s="184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85" t="s">
        <v>365</v>
      </c>
      <c r="AT329" s="185" t="s">
        <v>410</v>
      </c>
      <c r="AU329" s="185" t="s">
        <v>86</v>
      </c>
      <c r="AY329" s="18" t="s">
        <v>225</v>
      </c>
      <c r="BE329" s="186">
        <f>IF(N329="základní",J329,0)</f>
        <v>0</v>
      </c>
      <c r="BF329" s="186">
        <f>IF(N329="snížená",J329,0)</f>
        <v>0</v>
      </c>
      <c r="BG329" s="186">
        <f>IF(N329="zákl. přenesená",J329,0)</f>
        <v>0</v>
      </c>
      <c r="BH329" s="186">
        <f>IF(N329="sníž. přenesená",J329,0)</f>
        <v>0</v>
      </c>
      <c r="BI329" s="186">
        <f>IF(N329="nulová",J329,0)</f>
        <v>0</v>
      </c>
      <c r="BJ329" s="18" t="s">
        <v>84</v>
      </c>
      <c r="BK329" s="186">
        <f>ROUND(I329*H329,2)</f>
        <v>0</v>
      </c>
      <c r="BL329" s="18" t="s">
        <v>232</v>
      </c>
      <c r="BM329" s="185" t="s">
        <v>500</v>
      </c>
    </row>
    <row r="330" spans="1:65" s="13" customFormat="1" ht="11.25">
      <c r="B330" s="187"/>
      <c r="C330" s="188"/>
      <c r="D330" s="189" t="s">
        <v>234</v>
      </c>
      <c r="E330" s="190" t="s">
        <v>19</v>
      </c>
      <c r="F330" s="191" t="s">
        <v>461</v>
      </c>
      <c r="G330" s="188"/>
      <c r="H330" s="192">
        <v>2</v>
      </c>
      <c r="I330" s="193"/>
      <c r="J330" s="188"/>
      <c r="K330" s="188"/>
      <c r="L330" s="194"/>
      <c r="M330" s="195"/>
      <c r="N330" s="196"/>
      <c r="O330" s="196"/>
      <c r="P330" s="196"/>
      <c r="Q330" s="196"/>
      <c r="R330" s="196"/>
      <c r="S330" s="196"/>
      <c r="T330" s="197"/>
      <c r="AT330" s="198" t="s">
        <v>234</v>
      </c>
      <c r="AU330" s="198" t="s">
        <v>86</v>
      </c>
      <c r="AV330" s="13" t="s">
        <v>86</v>
      </c>
      <c r="AW330" s="13" t="s">
        <v>37</v>
      </c>
      <c r="AX330" s="13" t="s">
        <v>76</v>
      </c>
      <c r="AY330" s="198" t="s">
        <v>225</v>
      </c>
    </row>
    <row r="331" spans="1:65" s="13" customFormat="1" ht="11.25">
      <c r="B331" s="187"/>
      <c r="C331" s="188"/>
      <c r="D331" s="189" t="s">
        <v>234</v>
      </c>
      <c r="E331" s="190" t="s">
        <v>19</v>
      </c>
      <c r="F331" s="191" t="s">
        <v>462</v>
      </c>
      <c r="G331" s="188"/>
      <c r="H331" s="192">
        <v>2</v>
      </c>
      <c r="I331" s="193"/>
      <c r="J331" s="188"/>
      <c r="K331" s="188"/>
      <c r="L331" s="194"/>
      <c r="M331" s="195"/>
      <c r="N331" s="196"/>
      <c r="O331" s="196"/>
      <c r="P331" s="196"/>
      <c r="Q331" s="196"/>
      <c r="R331" s="196"/>
      <c r="S331" s="196"/>
      <c r="T331" s="197"/>
      <c r="AT331" s="198" t="s">
        <v>234</v>
      </c>
      <c r="AU331" s="198" t="s">
        <v>86</v>
      </c>
      <c r="AV331" s="13" t="s">
        <v>86</v>
      </c>
      <c r="AW331" s="13" t="s">
        <v>37</v>
      </c>
      <c r="AX331" s="13" t="s">
        <v>76</v>
      </c>
      <c r="AY331" s="198" t="s">
        <v>225</v>
      </c>
    </row>
    <row r="332" spans="1:65" s="14" customFormat="1" ht="11.25">
      <c r="B332" s="199"/>
      <c r="C332" s="200"/>
      <c r="D332" s="189" t="s">
        <v>234</v>
      </c>
      <c r="E332" s="201" t="s">
        <v>19</v>
      </c>
      <c r="F332" s="202" t="s">
        <v>245</v>
      </c>
      <c r="G332" s="200"/>
      <c r="H332" s="203">
        <v>4</v>
      </c>
      <c r="I332" s="204"/>
      <c r="J332" s="200"/>
      <c r="K332" s="200"/>
      <c r="L332" s="205"/>
      <c r="M332" s="206"/>
      <c r="N332" s="207"/>
      <c r="O332" s="207"/>
      <c r="P332" s="207"/>
      <c r="Q332" s="207"/>
      <c r="R332" s="207"/>
      <c r="S332" s="207"/>
      <c r="T332" s="208"/>
      <c r="AT332" s="209" t="s">
        <v>234</v>
      </c>
      <c r="AU332" s="209" t="s">
        <v>86</v>
      </c>
      <c r="AV332" s="14" t="s">
        <v>232</v>
      </c>
      <c r="AW332" s="14" t="s">
        <v>37</v>
      </c>
      <c r="AX332" s="14" t="s">
        <v>84</v>
      </c>
      <c r="AY332" s="209" t="s">
        <v>225</v>
      </c>
    </row>
    <row r="333" spans="1:65" s="2" customFormat="1" ht="16.5" customHeight="1">
      <c r="A333" s="35"/>
      <c r="B333" s="36"/>
      <c r="C333" s="210" t="s">
        <v>157</v>
      </c>
      <c r="D333" s="210" t="s">
        <v>410</v>
      </c>
      <c r="E333" s="211" t="s">
        <v>501</v>
      </c>
      <c r="F333" s="212" t="s">
        <v>502</v>
      </c>
      <c r="G333" s="213" t="s">
        <v>380</v>
      </c>
      <c r="H333" s="214">
        <v>2</v>
      </c>
      <c r="I333" s="215"/>
      <c r="J333" s="216">
        <f>ROUND(I333*H333,2)</f>
        <v>0</v>
      </c>
      <c r="K333" s="212" t="s">
        <v>19</v>
      </c>
      <c r="L333" s="217"/>
      <c r="M333" s="218" t="s">
        <v>19</v>
      </c>
      <c r="N333" s="219" t="s">
        <v>47</v>
      </c>
      <c r="O333" s="65"/>
      <c r="P333" s="183">
        <f>O333*H333</f>
        <v>0</v>
      </c>
      <c r="Q333" s="183">
        <v>1.5599999999999999E-2</v>
      </c>
      <c r="R333" s="183">
        <f>Q333*H333</f>
        <v>3.1199999999999999E-2</v>
      </c>
      <c r="S333" s="183">
        <v>0</v>
      </c>
      <c r="T333" s="184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85" t="s">
        <v>365</v>
      </c>
      <c r="AT333" s="185" t="s">
        <v>410</v>
      </c>
      <c r="AU333" s="185" t="s">
        <v>86</v>
      </c>
      <c r="AY333" s="18" t="s">
        <v>225</v>
      </c>
      <c r="BE333" s="186">
        <f>IF(N333="základní",J333,0)</f>
        <v>0</v>
      </c>
      <c r="BF333" s="186">
        <f>IF(N333="snížená",J333,0)</f>
        <v>0</v>
      </c>
      <c r="BG333" s="186">
        <f>IF(N333="zákl. přenesená",J333,0)</f>
        <v>0</v>
      </c>
      <c r="BH333" s="186">
        <f>IF(N333="sníž. přenesená",J333,0)</f>
        <v>0</v>
      </c>
      <c r="BI333" s="186">
        <f>IF(N333="nulová",J333,0)</f>
        <v>0</v>
      </c>
      <c r="BJ333" s="18" t="s">
        <v>84</v>
      </c>
      <c r="BK333" s="186">
        <f>ROUND(I333*H333,2)</f>
        <v>0</v>
      </c>
      <c r="BL333" s="18" t="s">
        <v>232</v>
      </c>
      <c r="BM333" s="185" t="s">
        <v>503</v>
      </c>
    </row>
    <row r="334" spans="1:65" s="13" customFormat="1" ht="11.25">
      <c r="B334" s="187"/>
      <c r="C334" s="188"/>
      <c r="D334" s="189" t="s">
        <v>234</v>
      </c>
      <c r="E334" s="190" t="s">
        <v>19</v>
      </c>
      <c r="F334" s="191" t="s">
        <v>458</v>
      </c>
      <c r="G334" s="188"/>
      <c r="H334" s="192">
        <v>2</v>
      </c>
      <c r="I334" s="193"/>
      <c r="J334" s="188"/>
      <c r="K334" s="188"/>
      <c r="L334" s="194"/>
      <c r="M334" s="195"/>
      <c r="N334" s="196"/>
      <c r="O334" s="196"/>
      <c r="P334" s="196"/>
      <c r="Q334" s="196"/>
      <c r="R334" s="196"/>
      <c r="S334" s="196"/>
      <c r="T334" s="197"/>
      <c r="AT334" s="198" t="s">
        <v>234</v>
      </c>
      <c r="AU334" s="198" t="s">
        <v>86</v>
      </c>
      <c r="AV334" s="13" t="s">
        <v>86</v>
      </c>
      <c r="AW334" s="13" t="s">
        <v>37</v>
      </c>
      <c r="AX334" s="13" t="s">
        <v>84</v>
      </c>
      <c r="AY334" s="198" t="s">
        <v>225</v>
      </c>
    </row>
    <row r="335" spans="1:65" s="2" customFormat="1" ht="24">
      <c r="A335" s="35"/>
      <c r="B335" s="36"/>
      <c r="C335" s="174" t="s">
        <v>160</v>
      </c>
      <c r="D335" s="174" t="s">
        <v>227</v>
      </c>
      <c r="E335" s="175" t="s">
        <v>504</v>
      </c>
      <c r="F335" s="176" t="s">
        <v>505</v>
      </c>
      <c r="G335" s="177" t="s">
        <v>380</v>
      </c>
      <c r="H335" s="178">
        <v>63</v>
      </c>
      <c r="I335" s="179"/>
      <c r="J335" s="180">
        <f>ROUND(I335*H335,2)</f>
        <v>0</v>
      </c>
      <c r="K335" s="176" t="s">
        <v>231</v>
      </c>
      <c r="L335" s="40"/>
      <c r="M335" s="181" t="s">
        <v>19</v>
      </c>
      <c r="N335" s="182" t="s">
        <v>47</v>
      </c>
      <c r="O335" s="65"/>
      <c r="P335" s="183">
        <f>O335*H335</f>
        <v>0</v>
      </c>
      <c r="Q335" s="183">
        <v>0.10940999999999999</v>
      </c>
      <c r="R335" s="183">
        <f>Q335*H335</f>
        <v>6.89283</v>
      </c>
      <c r="S335" s="183">
        <v>0</v>
      </c>
      <c r="T335" s="184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5" t="s">
        <v>232</v>
      </c>
      <c r="AT335" s="185" t="s">
        <v>227</v>
      </c>
      <c r="AU335" s="185" t="s">
        <v>86</v>
      </c>
      <c r="AY335" s="18" t="s">
        <v>225</v>
      </c>
      <c r="BE335" s="186">
        <f>IF(N335="základní",J335,0)</f>
        <v>0</v>
      </c>
      <c r="BF335" s="186">
        <f>IF(N335="snížená",J335,0)</f>
        <v>0</v>
      </c>
      <c r="BG335" s="186">
        <f>IF(N335="zákl. přenesená",J335,0)</f>
        <v>0</v>
      </c>
      <c r="BH335" s="186">
        <f>IF(N335="sníž. přenesená",J335,0)</f>
        <v>0</v>
      </c>
      <c r="BI335" s="186">
        <f>IF(N335="nulová",J335,0)</f>
        <v>0</v>
      </c>
      <c r="BJ335" s="18" t="s">
        <v>84</v>
      </c>
      <c r="BK335" s="186">
        <f>ROUND(I335*H335,2)</f>
        <v>0</v>
      </c>
      <c r="BL335" s="18" t="s">
        <v>232</v>
      </c>
      <c r="BM335" s="185" t="s">
        <v>506</v>
      </c>
    </row>
    <row r="336" spans="1:65" s="13" customFormat="1" ht="11.25">
      <c r="B336" s="187"/>
      <c r="C336" s="188"/>
      <c r="D336" s="189" t="s">
        <v>234</v>
      </c>
      <c r="E336" s="190" t="s">
        <v>19</v>
      </c>
      <c r="F336" s="191" t="s">
        <v>382</v>
      </c>
      <c r="G336" s="188"/>
      <c r="H336" s="192">
        <v>2</v>
      </c>
      <c r="I336" s="193"/>
      <c r="J336" s="188"/>
      <c r="K336" s="188"/>
      <c r="L336" s="194"/>
      <c r="M336" s="195"/>
      <c r="N336" s="196"/>
      <c r="O336" s="196"/>
      <c r="P336" s="196"/>
      <c r="Q336" s="196"/>
      <c r="R336" s="196"/>
      <c r="S336" s="196"/>
      <c r="T336" s="197"/>
      <c r="AT336" s="198" t="s">
        <v>234</v>
      </c>
      <c r="AU336" s="198" t="s">
        <v>86</v>
      </c>
      <c r="AV336" s="13" t="s">
        <v>86</v>
      </c>
      <c r="AW336" s="13" t="s">
        <v>37</v>
      </c>
      <c r="AX336" s="13" t="s">
        <v>76</v>
      </c>
      <c r="AY336" s="198" t="s">
        <v>225</v>
      </c>
    </row>
    <row r="337" spans="2:51" s="13" customFormat="1" ht="11.25">
      <c r="B337" s="187"/>
      <c r="C337" s="188"/>
      <c r="D337" s="189" t="s">
        <v>234</v>
      </c>
      <c r="E337" s="190" t="s">
        <v>19</v>
      </c>
      <c r="F337" s="191" t="s">
        <v>507</v>
      </c>
      <c r="G337" s="188"/>
      <c r="H337" s="192">
        <v>2</v>
      </c>
      <c r="I337" s="193"/>
      <c r="J337" s="188"/>
      <c r="K337" s="188"/>
      <c r="L337" s="194"/>
      <c r="M337" s="195"/>
      <c r="N337" s="196"/>
      <c r="O337" s="196"/>
      <c r="P337" s="196"/>
      <c r="Q337" s="196"/>
      <c r="R337" s="196"/>
      <c r="S337" s="196"/>
      <c r="T337" s="197"/>
      <c r="AT337" s="198" t="s">
        <v>234</v>
      </c>
      <c r="AU337" s="198" t="s">
        <v>86</v>
      </c>
      <c r="AV337" s="13" t="s">
        <v>86</v>
      </c>
      <c r="AW337" s="13" t="s">
        <v>37</v>
      </c>
      <c r="AX337" s="13" t="s">
        <v>76</v>
      </c>
      <c r="AY337" s="198" t="s">
        <v>225</v>
      </c>
    </row>
    <row r="338" spans="2:51" s="13" customFormat="1" ht="11.25">
      <c r="B338" s="187"/>
      <c r="C338" s="188"/>
      <c r="D338" s="189" t="s">
        <v>234</v>
      </c>
      <c r="E338" s="190" t="s">
        <v>19</v>
      </c>
      <c r="F338" s="191" t="s">
        <v>508</v>
      </c>
      <c r="G338" s="188"/>
      <c r="H338" s="192">
        <v>2</v>
      </c>
      <c r="I338" s="193"/>
      <c r="J338" s="188"/>
      <c r="K338" s="188"/>
      <c r="L338" s="194"/>
      <c r="M338" s="195"/>
      <c r="N338" s="196"/>
      <c r="O338" s="196"/>
      <c r="P338" s="196"/>
      <c r="Q338" s="196"/>
      <c r="R338" s="196"/>
      <c r="S338" s="196"/>
      <c r="T338" s="197"/>
      <c r="AT338" s="198" t="s">
        <v>234</v>
      </c>
      <c r="AU338" s="198" t="s">
        <v>86</v>
      </c>
      <c r="AV338" s="13" t="s">
        <v>86</v>
      </c>
      <c r="AW338" s="13" t="s">
        <v>37</v>
      </c>
      <c r="AX338" s="13" t="s">
        <v>76</v>
      </c>
      <c r="AY338" s="198" t="s">
        <v>225</v>
      </c>
    </row>
    <row r="339" spans="2:51" s="13" customFormat="1" ht="11.25">
      <c r="B339" s="187"/>
      <c r="C339" s="188"/>
      <c r="D339" s="189" t="s">
        <v>234</v>
      </c>
      <c r="E339" s="190" t="s">
        <v>19</v>
      </c>
      <c r="F339" s="191" t="s">
        <v>385</v>
      </c>
      <c r="G339" s="188"/>
      <c r="H339" s="192">
        <v>2</v>
      </c>
      <c r="I339" s="193"/>
      <c r="J339" s="188"/>
      <c r="K339" s="188"/>
      <c r="L339" s="194"/>
      <c r="M339" s="195"/>
      <c r="N339" s="196"/>
      <c r="O339" s="196"/>
      <c r="P339" s="196"/>
      <c r="Q339" s="196"/>
      <c r="R339" s="196"/>
      <c r="S339" s="196"/>
      <c r="T339" s="197"/>
      <c r="AT339" s="198" t="s">
        <v>234</v>
      </c>
      <c r="AU339" s="198" t="s">
        <v>86</v>
      </c>
      <c r="AV339" s="13" t="s">
        <v>86</v>
      </c>
      <c r="AW339" s="13" t="s">
        <v>37</v>
      </c>
      <c r="AX339" s="13" t="s">
        <v>76</v>
      </c>
      <c r="AY339" s="198" t="s">
        <v>225</v>
      </c>
    </row>
    <row r="340" spans="2:51" s="13" customFormat="1" ht="11.25">
      <c r="B340" s="187"/>
      <c r="C340" s="188"/>
      <c r="D340" s="189" t="s">
        <v>234</v>
      </c>
      <c r="E340" s="190" t="s">
        <v>19</v>
      </c>
      <c r="F340" s="191" t="s">
        <v>386</v>
      </c>
      <c r="G340" s="188"/>
      <c r="H340" s="192">
        <v>2</v>
      </c>
      <c r="I340" s="193"/>
      <c r="J340" s="188"/>
      <c r="K340" s="188"/>
      <c r="L340" s="194"/>
      <c r="M340" s="195"/>
      <c r="N340" s="196"/>
      <c r="O340" s="196"/>
      <c r="P340" s="196"/>
      <c r="Q340" s="196"/>
      <c r="R340" s="196"/>
      <c r="S340" s="196"/>
      <c r="T340" s="197"/>
      <c r="AT340" s="198" t="s">
        <v>234</v>
      </c>
      <c r="AU340" s="198" t="s">
        <v>86</v>
      </c>
      <c r="AV340" s="13" t="s">
        <v>86</v>
      </c>
      <c r="AW340" s="13" t="s">
        <v>37</v>
      </c>
      <c r="AX340" s="13" t="s">
        <v>76</v>
      </c>
      <c r="AY340" s="198" t="s">
        <v>225</v>
      </c>
    </row>
    <row r="341" spans="2:51" s="13" customFormat="1" ht="11.25">
      <c r="B341" s="187"/>
      <c r="C341" s="188"/>
      <c r="D341" s="189" t="s">
        <v>234</v>
      </c>
      <c r="E341" s="190" t="s">
        <v>19</v>
      </c>
      <c r="F341" s="191" t="s">
        <v>387</v>
      </c>
      <c r="G341" s="188"/>
      <c r="H341" s="192">
        <v>1</v>
      </c>
      <c r="I341" s="193"/>
      <c r="J341" s="188"/>
      <c r="K341" s="188"/>
      <c r="L341" s="194"/>
      <c r="M341" s="195"/>
      <c r="N341" s="196"/>
      <c r="O341" s="196"/>
      <c r="P341" s="196"/>
      <c r="Q341" s="196"/>
      <c r="R341" s="196"/>
      <c r="S341" s="196"/>
      <c r="T341" s="197"/>
      <c r="AT341" s="198" t="s">
        <v>234</v>
      </c>
      <c r="AU341" s="198" t="s">
        <v>86</v>
      </c>
      <c r="AV341" s="13" t="s">
        <v>86</v>
      </c>
      <c r="AW341" s="13" t="s">
        <v>37</v>
      </c>
      <c r="AX341" s="13" t="s">
        <v>76</v>
      </c>
      <c r="AY341" s="198" t="s">
        <v>225</v>
      </c>
    </row>
    <row r="342" spans="2:51" s="13" customFormat="1" ht="11.25">
      <c r="B342" s="187"/>
      <c r="C342" s="188"/>
      <c r="D342" s="189" t="s">
        <v>234</v>
      </c>
      <c r="E342" s="190" t="s">
        <v>19</v>
      </c>
      <c r="F342" s="191" t="s">
        <v>509</v>
      </c>
      <c r="G342" s="188"/>
      <c r="H342" s="192">
        <v>2</v>
      </c>
      <c r="I342" s="193"/>
      <c r="J342" s="188"/>
      <c r="K342" s="188"/>
      <c r="L342" s="194"/>
      <c r="M342" s="195"/>
      <c r="N342" s="196"/>
      <c r="O342" s="196"/>
      <c r="P342" s="196"/>
      <c r="Q342" s="196"/>
      <c r="R342" s="196"/>
      <c r="S342" s="196"/>
      <c r="T342" s="197"/>
      <c r="AT342" s="198" t="s">
        <v>234</v>
      </c>
      <c r="AU342" s="198" t="s">
        <v>86</v>
      </c>
      <c r="AV342" s="13" t="s">
        <v>86</v>
      </c>
      <c r="AW342" s="13" t="s">
        <v>37</v>
      </c>
      <c r="AX342" s="13" t="s">
        <v>76</v>
      </c>
      <c r="AY342" s="198" t="s">
        <v>225</v>
      </c>
    </row>
    <row r="343" spans="2:51" s="13" customFormat="1" ht="11.25">
      <c r="B343" s="187"/>
      <c r="C343" s="188"/>
      <c r="D343" s="189" t="s">
        <v>234</v>
      </c>
      <c r="E343" s="190" t="s">
        <v>19</v>
      </c>
      <c r="F343" s="191" t="s">
        <v>391</v>
      </c>
      <c r="G343" s="188"/>
      <c r="H343" s="192">
        <v>2</v>
      </c>
      <c r="I343" s="193"/>
      <c r="J343" s="188"/>
      <c r="K343" s="188"/>
      <c r="L343" s="194"/>
      <c r="M343" s="195"/>
      <c r="N343" s="196"/>
      <c r="O343" s="196"/>
      <c r="P343" s="196"/>
      <c r="Q343" s="196"/>
      <c r="R343" s="196"/>
      <c r="S343" s="196"/>
      <c r="T343" s="197"/>
      <c r="AT343" s="198" t="s">
        <v>234</v>
      </c>
      <c r="AU343" s="198" t="s">
        <v>86</v>
      </c>
      <c r="AV343" s="13" t="s">
        <v>86</v>
      </c>
      <c r="AW343" s="13" t="s">
        <v>37</v>
      </c>
      <c r="AX343" s="13" t="s">
        <v>76</v>
      </c>
      <c r="AY343" s="198" t="s">
        <v>225</v>
      </c>
    </row>
    <row r="344" spans="2:51" s="13" customFormat="1" ht="11.25">
      <c r="B344" s="187"/>
      <c r="C344" s="188"/>
      <c r="D344" s="189" t="s">
        <v>234</v>
      </c>
      <c r="E344" s="190" t="s">
        <v>19</v>
      </c>
      <c r="F344" s="191" t="s">
        <v>392</v>
      </c>
      <c r="G344" s="188"/>
      <c r="H344" s="192">
        <v>2</v>
      </c>
      <c r="I344" s="193"/>
      <c r="J344" s="188"/>
      <c r="K344" s="188"/>
      <c r="L344" s="194"/>
      <c r="M344" s="195"/>
      <c r="N344" s="196"/>
      <c r="O344" s="196"/>
      <c r="P344" s="196"/>
      <c r="Q344" s="196"/>
      <c r="R344" s="196"/>
      <c r="S344" s="196"/>
      <c r="T344" s="197"/>
      <c r="AT344" s="198" t="s">
        <v>234</v>
      </c>
      <c r="AU344" s="198" t="s">
        <v>86</v>
      </c>
      <c r="AV344" s="13" t="s">
        <v>86</v>
      </c>
      <c r="AW344" s="13" t="s">
        <v>37</v>
      </c>
      <c r="AX344" s="13" t="s">
        <v>76</v>
      </c>
      <c r="AY344" s="198" t="s">
        <v>225</v>
      </c>
    </row>
    <row r="345" spans="2:51" s="13" customFormat="1" ht="11.25">
      <c r="B345" s="187"/>
      <c r="C345" s="188"/>
      <c r="D345" s="189" t="s">
        <v>234</v>
      </c>
      <c r="E345" s="190" t="s">
        <v>19</v>
      </c>
      <c r="F345" s="191" t="s">
        <v>393</v>
      </c>
      <c r="G345" s="188"/>
      <c r="H345" s="192">
        <v>2</v>
      </c>
      <c r="I345" s="193"/>
      <c r="J345" s="188"/>
      <c r="K345" s="188"/>
      <c r="L345" s="194"/>
      <c r="M345" s="195"/>
      <c r="N345" s="196"/>
      <c r="O345" s="196"/>
      <c r="P345" s="196"/>
      <c r="Q345" s="196"/>
      <c r="R345" s="196"/>
      <c r="S345" s="196"/>
      <c r="T345" s="197"/>
      <c r="AT345" s="198" t="s">
        <v>234</v>
      </c>
      <c r="AU345" s="198" t="s">
        <v>86</v>
      </c>
      <c r="AV345" s="13" t="s">
        <v>86</v>
      </c>
      <c r="AW345" s="13" t="s">
        <v>37</v>
      </c>
      <c r="AX345" s="13" t="s">
        <v>76</v>
      </c>
      <c r="AY345" s="198" t="s">
        <v>225</v>
      </c>
    </row>
    <row r="346" spans="2:51" s="13" customFormat="1" ht="11.25">
      <c r="B346" s="187"/>
      <c r="C346" s="188"/>
      <c r="D346" s="189" t="s">
        <v>234</v>
      </c>
      <c r="E346" s="190" t="s">
        <v>19</v>
      </c>
      <c r="F346" s="191" t="s">
        <v>394</v>
      </c>
      <c r="G346" s="188"/>
      <c r="H346" s="192">
        <v>2</v>
      </c>
      <c r="I346" s="193"/>
      <c r="J346" s="188"/>
      <c r="K346" s="188"/>
      <c r="L346" s="194"/>
      <c r="M346" s="195"/>
      <c r="N346" s="196"/>
      <c r="O346" s="196"/>
      <c r="P346" s="196"/>
      <c r="Q346" s="196"/>
      <c r="R346" s="196"/>
      <c r="S346" s="196"/>
      <c r="T346" s="197"/>
      <c r="AT346" s="198" t="s">
        <v>234</v>
      </c>
      <c r="AU346" s="198" t="s">
        <v>86</v>
      </c>
      <c r="AV346" s="13" t="s">
        <v>86</v>
      </c>
      <c r="AW346" s="13" t="s">
        <v>37</v>
      </c>
      <c r="AX346" s="13" t="s">
        <v>76</v>
      </c>
      <c r="AY346" s="198" t="s">
        <v>225</v>
      </c>
    </row>
    <row r="347" spans="2:51" s="13" customFormat="1" ht="11.25">
      <c r="B347" s="187"/>
      <c r="C347" s="188"/>
      <c r="D347" s="189" t="s">
        <v>234</v>
      </c>
      <c r="E347" s="190" t="s">
        <v>19</v>
      </c>
      <c r="F347" s="191" t="s">
        <v>395</v>
      </c>
      <c r="G347" s="188"/>
      <c r="H347" s="192">
        <v>2</v>
      </c>
      <c r="I347" s="193"/>
      <c r="J347" s="188"/>
      <c r="K347" s="188"/>
      <c r="L347" s="194"/>
      <c r="M347" s="195"/>
      <c r="N347" s="196"/>
      <c r="O347" s="196"/>
      <c r="P347" s="196"/>
      <c r="Q347" s="196"/>
      <c r="R347" s="196"/>
      <c r="S347" s="196"/>
      <c r="T347" s="197"/>
      <c r="AT347" s="198" t="s">
        <v>234</v>
      </c>
      <c r="AU347" s="198" t="s">
        <v>86</v>
      </c>
      <c r="AV347" s="13" t="s">
        <v>86</v>
      </c>
      <c r="AW347" s="13" t="s">
        <v>37</v>
      </c>
      <c r="AX347" s="13" t="s">
        <v>76</v>
      </c>
      <c r="AY347" s="198" t="s">
        <v>225</v>
      </c>
    </row>
    <row r="348" spans="2:51" s="13" customFormat="1" ht="11.25">
      <c r="B348" s="187"/>
      <c r="C348" s="188"/>
      <c r="D348" s="189" t="s">
        <v>234</v>
      </c>
      <c r="E348" s="190" t="s">
        <v>19</v>
      </c>
      <c r="F348" s="191" t="s">
        <v>396</v>
      </c>
      <c r="G348" s="188"/>
      <c r="H348" s="192">
        <v>1</v>
      </c>
      <c r="I348" s="193"/>
      <c r="J348" s="188"/>
      <c r="K348" s="188"/>
      <c r="L348" s="194"/>
      <c r="M348" s="195"/>
      <c r="N348" s="196"/>
      <c r="O348" s="196"/>
      <c r="P348" s="196"/>
      <c r="Q348" s="196"/>
      <c r="R348" s="196"/>
      <c r="S348" s="196"/>
      <c r="T348" s="197"/>
      <c r="AT348" s="198" t="s">
        <v>234</v>
      </c>
      <c r="AU348" s="198" t="s">
        <v>86</v>
      </c>
      <c r="AV348" s="13" t="s">
        <v>86</v>
      </c>
      <c r="AW348" s="13" t="s">
        <v>37</v>
      </c>
      <c r="AX348" s="13" t="s">
        <v>76</v>
      </c>
      <c r="AY348" s="198" t="s">
        <v>225</v>
      </c>
    </row>
    <row r="349" spans="2:51" s="13" customFormat="1" ht="11.25">
      <c r="B349" s="187"/>
      <c r="C349" s="188"/>
      <c r="D349" s="189" t="s">
        <v>234</v>
      </c>
      <c r="E349" s="190" t="s">
        <v>19</v>
      </c>
      <c r="F349" s="191" t="s">
        <v>397</v>
      </c>
      <c r="G349" s="188"/>
      <c r="H349" s="192">
        <v>1</v>
      </c>
      <c r="I349" s="193"/>
      <c r="J349" s="188"/>
      <c r="K349" s="188"/>
      <c r="L349" s="194"/>
      <c r="M349" s="195"/>
      <c r="N349" s="196"/>
      <c r="O349" s="196"/>
      <c r="P349" s="196"/>
      <c r="Q349" s="196"/>
      <c r="R349" s="196"/>
      <c r="S349" s="196"/>
      <c r="T349" s="197"/>
      <c r="AT349" s="198" t="s">
        <v>234</v>
      </c>
      <c r="AU349" s="198" t="s">
        <v>86</v>
      </c>
      <c r="AV349" s="13" t="s">
        <v>86</v>
      </c>
      <c r="AW349" s="13" t="s">
        <v>37</v>
      </c>
      <c r="AX349" s="13" t="s">
        <v>76</v>
      </c>
      <c r="AY349" s="198" t="s">
        <v>225</v>
      </c>
    </row>
    <row r="350" spans="2:51" s="13" customFormat="1" ht="11.25">
      <c r="B350" s="187"/>
      <c r="C350" s="188"/>
      <c r="D350" s="189" t="s">
        <v>234</v>
      </c>
      <c r="E350" s="190" t="s">
        <v>19</v>
      </c>
      <c r="F350" s="191" t="s">
        <v>398</v>
      </c>
      <c r="G350" s="188"/>
      <c r="H350" s="192">
        <v>1</v>
      </c>
      <c r="I350" s="193"/>
      <c r="J350" s="188"/>
      <c r="K350" s="188"/>
      <c r="L350" s="194"/>
      <c r="M350" s="195"/>
      <c r="N350" s="196"/>
      <c r="O350" s="196"/>
      <c r="P350" s="196"/>
      <c r="Q350" s="196"/>
      <c r="R350" s="196"/>
      <c r="S350" s="196"/>
      <c r="T350" s="197"/>
      <c r="AT350" s="198" t="s">
        <v>234</v>
      </c>
      <c r="AU350" s="198" t="s">
        <v>86</v>
      </c>
      <c r="AV350" s="13" t="s">
        <v>86</v>
      </c>
      <c r="AW350" s="13" t="s">
        <v>37</v>
      </c>
      <c r="AX350" s="13" t="s">
        <v>76</v>
      </c>
      <c r="AY350" s="198" t="s">
        <v>225</v>
      </c>
    </row>
    <row r="351" spans="2:51" s="13" customFormat="1" ht="11.25">
      <c r="B351" s="187"/>
      <c r="C351" s="188"/>
      <c r="D351" s="189" t="s">
        <v>234</v>
      </c>
      <c r="E351" s="190" t="s">
        <v>19</v>
      </c>
      <c r="F351" s="191" t="s">
        <v>399</v>
      </c>
      <c r="G351" s="188"/>
      <c r="H351" s="192">
        <v>2</v>
      </c>
      <c r="I351" s="193"/>
      <c r="J351" s="188"/>
      <c r="K351" s="188"/>
      <c r="L351" s="194"/>
      <c r="M351" s="195"/>
      <c r="N351" s="196"/>
      <c r="O351" s="196"/>
      <c r="P351" s="196"/>
      <c r="Q351" s="196"/>
      <c r="R351" s="196"/>
      <c r="S351" s="196"/>
      <c r="T351" s="197"/>
      <c r="AT351" s="198" t="s">
        <v>234</v>
      </c>
      <c r="AU351" s="198" t="s">
        <v>86</v>
      </c>
      <c r="AV351" s="13" t="s">
        <v>86</v>
      </c>
      <c r="AW351" s="13" t="s">
        <v>37</v>
      </c>
      <c r="AX351" s="13" t="s">
        <v>76</v>
      </c>
      <c r="AY351" s="198" t="s">
        <v>225</v>
      </c>
    </row>
    <row r="352" spans="2:51" s="13" customFormat="1" ht="11.25">
      <c r="B352" s="187"/>
      <c r="C352" s="188"/>
      <c r="D352" s="189" t="s">
        <v>234</v>
      </c>
      <c r="E352" s="190" t="s">
        <v>19</v>
      </c>
      <c r="F352" s="191" t="s">
        <v>400</v>
      </c>
      <c r="G352" s="188"/>
      <c r="H352" s="192">
        <v>2</v>
      </c>
      <c r="I352" s="193"/>
      <c r="J352" s="188"/>
      <c r="K352" s="188"/>
      <c r="L352" s="194"/>
      <c r="M352" s="195"/>
      <c r="N352" s="196"/>
      <c r="O352" s="196"/>
      <c r="P352" s="196"/>
      <c r="Q352" s="196"/>
      <c r="R352" s="196"/>
      <c r="S352" s="196"/>
      <c r="T352" s="197"/>
      <c r="AT352" s="198" t="s">
        <v>234</v>
      </c>
      <c r="AU352" s="198" t="s">
        <v>86</v>
      </c>
      <c r="AV352" s="13" t="s">
        <v>86</v>
      </c>
      <c r="AW352" s="13" t="s">
        <v>37</v>
      </c>
      <c r="AX352" s="13" t="s">
        <v>76</v>
      </c>
      <c r="AY352" s="198" t="s">
        <v>225</v>
      </c>
    </row>
    <row r="353" spans="1:65" s="13" customFormat="1" ht="11.25">
      <c r="B353" s="187"/>
      <c r="C353" s="188"/>
      <c r="D353" s="189" t="s">
        <v>234</v>
      </c>
      <c r="E353" s="190" t="s">
        <v>19</v>
      </c>
      <c r="F353" s="191" t="s">
        <v>510</v>
      </c>
      <c r="G353" s="188"/>
      <c r="H353" s="192">
        <v>1</v>
      </c>
      <c r="I353" s="193"/>
      <c r="J353" s="188"/>
      <c r="K353" s="188"/>
      <c r="L353" s="194"/>
      <c r="M353" s="195"/>
      <c r="N353" s="196"/>
      <c r="O353" s="196"/>
      <c r="P353" s="196"/>
      <c r="Q353" s="196"/>
      <c r="R353" s="196"/>
      <c r="S353" s="196"/>
      <c r="T353" s="197"/>
      <c r="AT353" s="198" t="s">
        <v>234</v>
      </c>
      <c r="AU353" s="198" t="s">
        <v>86</v>
      </c>
      <c r="AV353" s="13" t="s">
        <v>86</v>
      </c>
      <c r="AW353" s="13" t="s">
        <v>37</v>
      </c>
      <c r="AX353" s="13" t="s">
        <v>76</v>
      </c>
      <c r="AY353" s="198" t="s">
        <v>225</v>
      </c>
    </row>
    <row r="354" spans="1:65" s="13" customFormat="1" ht="11.25">
      <c r="B354" s="187"/>
      <c r="C354" s="188"/>
      <c r="D354" s="189" t="s">
        <v>234</v>
      </c>
      <c r="E354" s="190" t="s">
        <v>19</v>
      </c>
      <c r="F354" s="191" t="s">
        <v>403</v>
      </c>
      <c r="G354" s="188"/>
      <c r="H354" s="192">
        <v>2</v>
      </c>
      <c r="I354" s="193"/>
      <c r="J354" s="188"/>
      <c r="K354" s="188"/>
      <c r="L354" s="194"/>
      <c r="M354" s="195"/>
      <c r="N354" s="196"/>
      <c r="O354" s="196"/>
      <c r="P354" s="196"/>
      <c r="Q354" s="196"/>
      <c r="R354" s="196"/>
      <c r="S354" s="196"/>
      <c r="T354" s="197"/>
      <c r="AT354" s="198" t="s">
        <v>234</v>
      </c>
      <c r="AU354" s="198" t="s">
        <v>86</v>
      </c>
      <c r="AV354" s="13" t="s">
        <v>86</v>
      </c>
      <c r="AW354" s="13" t="s">
        <v>37</v>
      </c>
      <c r="AX354" s="13" t="s">
        <v>76</v>
      </c>
      <c r="AY354" s="198" t="s">
        <v>225</v>
      </c>
    </row>
    <row r="355" spans="1:65" s="13" customFormat="1" ht="11.25">
      <c r="B355" s="187"/>
      <c r="C355" s="188"/>
      <c r="D355" s="189" t="s">
        <v>234</v>
      </c>
      <c r="E355" s="190" t="s">
        <v>19</v>
      </c>
      <c r="F355" s="191" t="s">
        <v>511</v>
      </c>
      <c r="G355" s="188"/>
      <c r="H355" s="192">
        <v>2</v>
      </c>
      <c r="I355" s="193"/>
      <c r="J355" s="188"/>
      <c r="K355" s="188"/>
      <c r="L355" s="194"/>
      <c r="M355" s="195"/>
      <c r="N355" s="196"/>
      <c r="O355" s="196"/>
      <c r="P355" s="196"/>
      <c r="Q355" s="196"/>
      <c r="R355" s="196"/>
      <c r="S355" s="196"/>
      <c r="T355" s="197"/>
      <c r="AT355" s="198" t="s">
        <v>234</v>
      </c>
      <c r="AU355" s="198" t="s">
        <v>86</v>
      </c>
      <c r="AV355" s="13" t="s">
        <v>86</v>
      </c>
      <c r="AW355" s="13" t="s">
        <v>37</v>
      </c>
      <c r="AX355" s="13" t="s">
        <v>76</v>
      </c>
      <c r="AY355" s="198" t="s">
        <v>225</v>
      </c>
    </row>
    <row r="356" spans="1:65" s="13" customFormat="1" ht="11.25">
      <c r="B356" s="187"/>
      <c r="C356" s="188"/>
      <c r="D356" s="189" t="s">
        <v>234</v>
      </c>
      <c r="E356" s="190" t="s">
        <v>19</v>
      </c>
      <c r="F356" s="191" t="s">
        <v>512</v>
      </c>
      <c r="G356" s="188"/>
      <c r="H356" s="192">
        <v>4</v>
      </c>
      <c r="I356" s="193"/>
      <c r="J356" s="188"/>
      <c r="K356" s="188"/>
      <c r="L356" s="194"/>
      <c r="M356" s="195"/>
      <c r="N356" s="196"/>
      <c r="O356" s="196"/>
      <c r="P356" s="196"/>
      <c r="Q356" s="196"/>
      <c r="R356" s="196"/>
      <c r="S356" s="196"/>
      <c r="T356" s="197"/>
      <c r="AT356" s="198" t="s">
        <v>234</v>
      </c>
      <c r="AU356" s="198" t="s">
        <v>86</v>
      </c>
      <c r="AV356" s="13" t="s">
        <v>86</v>
      </c>
      <c r="AW356" s="13" t="s">
        <v>37</v>
      </c>
      <c r="AX356" s="13" t="s">
        <v>76</v>
      </c>
      <c r="AY356" s="198" t="s">
        <v>225</v>
      </c>
    </row>
    <row r="357" spans="1:65" s="13" customFormat="1" ht="11.25">
      <c r="B357" s="187"/>
      <c r="C357" s="188"/>
      <c r="D357" s="189" t="s">
        <v>234</v>
      </c>
      <c r="E357" s="190" t="s">
        <v>19</v>
      </c>
      <c r="F357" s="191" t="s">
        <v>513</v>
      </c>
      <c r="G357" s="188"/>
      <c r="H357" s="192">
        <v>2</v>
      </c>
      <c r="I357" s="193"/>
      <c r="J357" s="188"/>
      <c r="K357" s="188"/>
      <c r="L357" s="194"/>
      <c r="M357" s="195"/>
      <c r="N357" s="196"/>
      <c r="O357" s="196"/>
      <c r="P357" s="196"/>
      <c r="Q357" s="196"/>
      <c r="R357" s="196"/>
      <c r="S357" s="196"/>
      <c r="T357" s="197"/>
      <c r="AT357" s="198" t="s">
        <v>234</v>
      </c>
      <c r="AU357" s="198" t="s">
        <v>86</v>
      </c>
      <c r="AV357" s="13" t="s">
        <v>86</v>
      </c>
      <c r="AW357" s="13" t="s">
        <v>37</v>
      </c>
      <c r="AX357" s="13" t="s">
        <v>76</v>
      </c>
      <c r="AY357" s="198" t="s">
        <v>225</v>
      </c>
    </row>
    <row r="358" spans="1:65" s="13" customFormat="1" ht="11.25">
      <c r="B358" s="187"/>
      <c r="C358" s="188"/>
      <c r="D358" s="189" t="s">
        <v>234</v>
      </c>
      <c r="E358" s="190" t="s">
        <v>19</v>
      </c>
      <c r="F358" s="191" t="s">
        <v>514</v>
      </c>
      <c r="G358" s="188"/>
      <c r="H358" s="192">
        <v>4</v>
      </c>
      <c r="I358" s="193"/>
      <c r="J358" s="188"/>
      <c r="K358" s="188"/>
      <c r="L358" s="194"/>
      <c r="M358" s="195"/>
      <c r="N358" s="196"/>
      <c r="O358" s="196"/>
      <c r="P358" s="196"/>
      <c r="Q358" s="196"/>
      <c r="R358" s="196"/>
      <c r="S358" s="196"/>
      <c r="T358" s="197"/>
      <c r="AT358" s="198" t="s">
        <v>234</v>
      </c>
      <c r="AU358" s="198" t="s">
        <v>86</v>
      </c>
      <c r="AV358" s="13" t="s">
        <v>86</v>
      </c>
      <c r="AW358" s="13" t="s">
        <v>37</v>
      </c>
      <c r="AX358" s="13" t="s">
        <v>76</v>
      </c>
      <c r="AY358" s="198" t="s">
        <v>225</v>
      </c>
    </row>
    <row r="359" spans="1:65" s="13" customFormat="1" ht="11.25">
      <c r="B359" s="187"/>
      <c r="C359" s="188"/>
      <c r="D359" s="189" t="s">
        <v>234</v>
      </c>
      <c r="E359" s="190" t="s">
        <v>19</v>
      </c>
      <c r="F359" s="191" t="s">
        <v>515</v>
      </c>
      <c r="G359" s="188"/>
      <c r="H359" s="192">
        <v>2</v>
      </c>
      <c r="I359" s="193"/>
      <c r="J359" s="188"/>
      <c r="K359" s="188"/>
      <c r="L359" s="194"/>
      <c r="M359" s="195"/>
      <c r="N359" s="196"/>
      <c r="O359" s="196"/>
      <c r="P359" s="196"/>
      <c r="Q359" s="196"/>
      <c r="R359" s="196"/>
      <c r="S359" s="196"/>
      <c r="T359" s="197"/>
      <c r="AT359" s="198" t="s">
        <v>234</v>
      </c>
      <c r="AU359" s="198" t="s">
        <v>86</v>
      </c>
      <c r="AV359" s="13" t="s">
        <v>86</v>
      </c>
      <c r="AW359" s="13" t="s">
        <v>37</v>
      </c>
      <c r="AX359" s="13" t="s">
        <v>76</v>
      </c>
      <c r="AY359" s="198" t="s">
        <v>225</v>
      </c>
    </row>
    <row r="360" spans="1:65" s="13" customFormat="1" ht="11.25">
      <c r="B360" s="187"/>
      <c r="C360" s="188"/>
      <c r="D360" s="189" t="s">
        <v>234</v>
      </c>
      <c r="E360" s="190" t="s">
        <v>19</v>
      </c>
      <c r="F360" s="191" t="s">
        <v>516</v>
      </c>
      <c r="G360" s="188"/>
      <c r="H360" s="192">
        <v>4</v>
      </c>
      <c r="I360" s="193"/>
      <c r="J360" s="188"/>
      <c r="K360" s="188"/>
      <c r="L360" s="194"/>
      <c r="M360" s="195"/>
      <c r="N360" s="196"/>
      <c r="O360" s="196"/>
      <c r="P360" s="196"/>
      <c r="Q360" s="196"/>
      <c r="R360" s="196"/>
      <c r="S360" s="196"/>
      <c r="T360" s="197"/>
      <c r="AT360" s="198" t="s">
        <v>234</v>
      </c>
      <c r="AU360" s="198" t="s">
        <v>86</v>
      </c>
      <c r="AV360" s="13" t="s">
        <v>86</v>
      </c>
      <c r="AW360" s="13" t="s">
        <v>37</v>
      </c>
      <c r="AX360" s="13" t="s">
        <v>76</v>
      </c>
      <c r="AY360" s="198" t="s">
        <v>225</v>
      </c>
    </row>
    <row r="361" spans="1:65" s="13" customFormat="1" ht="11.25">
      <c r="B361" s="187"/>
      <c r="C361" s="188"/>
      <c r="D361" s="189" t="s">
        <v>234</v>
      </c>
      <c r="E361" s="190" t="s">
        <v>19</v>
      </c>
      <c r="F361" s="191" t="s">
        <v>517</v>
      </c>
      <c r="G361" s="188"/>
      <c r="H361" s="192">
        <v>2</v>
      </c>
      <c r="I361" s="193"/>
      <c r="J361" s="188"/>
      <c r="K361" s="188"/>
      <c r="L361" s="194"/>
      <c r="M361" s="195"/>
      <c r="N361" s="196"/>
      <c r="O361" s="196"/>
      <c r="P361" s="196"/>
      <c r="Q361" s="196"/>
      <c r="R361" s="196"/>
      <c r="S361" s="196"/>
      <c r="T361" s="197"/>
      <c r="AT361" s="198" t="s">
        <v>234</v>
      </c>
      <c r="AU361" s="198" t="s">
        <v>86</v>
      </c>
      <c r="AV361" s="13" t="s">
        <v>86</v>
      </c>
      <c r="AW361" s="13" t="s">
        <v>37</v>
      </c>
      <c r="AX361" s="13" t="s">
        <v>76</v>
      </c>
      <c r="AY361" s="198" t="s">
        <v>225</v>
      </c>
    </row>
    <row r="362" spans="1:65" s="13" customFormat="1" ht="11.25">
      <c r="B362" s="187"/>
      <c r="C362" s="188"/>
      <c r="D362" s="189" t="s">
        <v>234</v>
      </c>
      <c r="E362" s="190" t="s">
        <v>19</v>
      </c>
      <c r="F362" s="191" t="s">
        <v>518</v>
      </c>
      <c r="G362" s="188"/>
      <c r="H362" s="192">
        <v>2</v>
      </c>
      <c r="I362" s="193"/>
      <c r="J362" s="188"/>
      <c r="K362" s="188"/>
      <c r="L362" s="194"/>
      <c r="M362" s="195"/>
      <c r="N362" s="196"/>
      <c r="O362" s="196"/>
      <c r="P362" s="196"/>
      <c r="Q362" s="196"/>
      <c r="R362" s="196"/>
      <c r="S362" s="196"/>
      <c r="T362" s="197"/>
      <c r="AT362" s="198" t="s">
        <v>234</v>
      </c>
      <c r="AU362" s="198" t="s">
        <v>86</v>
      </c>
      <c r="AV362" s="13" t="s">
        <v>86</v>
      </c>
      <c r="AW362" s="13" t="s">
        <v>37</v>
      </c>
      <c r="AX362" s="13" t="s">
        <v>76</v>
      </c>
      <c r="AY362" s="198" t="s">
        <v>225</v>
      </c>
    </row>
    <row r="363" spans="1:65" s="13" customFormat="1" ht="11.25">
      <c r="B363" s="187"/>
      <c r="C363" s="188"/>
      <c r="D363" s="189" t="s">
        <v>234</v>
      </c>
      <c r="E363" s="190" t="s">
        <v>19</v>
      </c>
      <c r="F363" s="191" t="s">
        <v>519</v>
      </c>
      <c r="G363" s="188"/>
      <c r="H363" s="192">
        <v>2</v>
      </c>
      <c r="I363" s="193"/>
      <c r="J363" s="188"/>
      <c r="K363" s="188"/>
      <c r="L363" s="194"/>
      <c r="M363" s="195"/>
      <c r="N363" s="196"/>
      <c r="O363" s="196"/>
      <c r="P363" s="196"/>
      <c r="Q363" s="196"/>
      <c r="R363" s="196"/>
      <c r="S363" s="196"/>
      <c r="T363" s="197"/>
      <c r="AT363" s="198" t="s">
        <v>234</v>
      </c>
      <c r="AU363" s="198" t="s">
        <v>86</v>
      </c>
      <c r="AV363" s="13" t="s">
        <v>86</v>
      </c>
      <c r="AW363" s="13" t="s">
        <v>37</v>
      </c>
      <c r="AX363" s="13" t="s">
        <v>76</v>
      </c>
      <c r="AY363" s="198" t="s">
        <v>225</v>
      </c>
    </row>
    <row r="364" spans="1:65" s="13" customFormat="1" ht="11.25">
      <c r="B364" s="187"/>
      <c r="C364" s="188"/>
      <c r="D364" s="189" t="s">
        <v>234</v>
      </c>
      <c r="E364" s="190" t="s">
        <v>19</v>
      </c>
      <c r="F364" s="191" t="s">
        <v>520</v>
      </c>
      <c r="G364" s="188"/>
      <c r="H364" s="192">
        <v>2</v>
      </c>
      <c r="I364" s="193"/>
      <c r="J364" s="188"/>
      <c r="K364" s="188"/>
      <c r="L364" s="194"/>
      <c r="M364" s="195"/>
      <c r="N364" s="196"/>
      <c r="O364" s="196"/>
      <c r="P364" s="196"/>
      <c r="Q364" s="196"/>
      <c r="R364" s="196"/>
      <c r="S364" s="196"/>
      <c r="T364" s="197"/>
      <c r="AT364" s="198" t="s">
        <v>234</v>
      </c>
      <c r="AU364" s="198" t="s">
        <v>86</v>
      </c>
      <c r="AV364" s="13" t="s">
        <v>86</v>
      </c>
      <c r="AW364" s="13" t="s">
        <v>37</v>
      </c>
      <c r="AX364" s="13" t="s">
        <v>76</v>
      </c>
      <c r="AY364" s="198" t="s">
        <v>225</v>
      </c>
    </row>
    <row r="365" spans="1:65" s="13" customFormat="1" ht="11.25">
      <c r="B365" s="187"/>
      <c r="C365" s="188"/>
      <c r="D365" s="189" t="s">
        <v>234</v>
      </c>
      <c r="E365" s="190" t="s">
        <v>19</v>
      </c>
      <c r="F365" s="191" t="s">
        <v>521</v>
      </c>
      <c r="G365" s="188"/>
      <c r="H365" s="192">
        <v>2</v>
      </c>
      <c r="I365" s="193"/>
      <c r="J365" s="188"/>
      <c r="K365" s="188"/>
      <c r="L365" s="194"/>
      <c r="M365" s="195"/>
      <c r="N365" s="196"/>
      <c r="O365" s="196"/>
      <c r="P365" s="196"/>
      <c r="Q365" s="196"/>
      <c r="R365" s="196"/>
      <c r="S365" s="196"/>
      <c r="T365" s="197"/>
      <c r="AT365" s="198" t="s">
        <v>234</v>
      </c>
      <c r="AU365" s="198" t="s">
        <v>86</v>
      </c>
      <c r="AV365" s="13" t="s">
        <v>86</v>
      </c>
      <c r="AW365" s="13" t="s">
        <v>37</v>
      </c>
      <c r="AX365" s="13" t="s">
        <v>76</v>
      </c>
      <c r="AY365" s="198" t="s">
        <v>225</v>
      </c>
    </row>
    <row r="366" spans="1:65" s="13" customFormat="1" ht="11.25">
      <c r="B366" s="187"/>
      <c r="C366" s="188"/>
      <c r="D366" s="189" t="s">
        <v>234</v>
      </c>
      <c r="E366" s="190" t="s">
        <v>19</v>
      </c>
      <c r="F366" s="191" t="s">
        <v>522</v>
      </c>
      <c r="G366" s="188"/>
      <c r="H366" s="192">
        <v>2</v>
      </c>
      <c r="I366" s="193"/>
      <c r="J366" s="188"/>
      <c r="K366" s="188"/>
      <c r="L366" s="194"/>
      <c r="M366" s="195"/>
      <c r="N366" s="196"/>
      <c r="O366" s="196"/>
      <c r="P366" s="196"/>
      <c r="Q366" s="196"/>
      <c r="R366" s="196"/>
      <c r="S366" s="196"/>
      <c r="T366" s="197"/>
      <c r="AT366" s="198" t="s">
        <v>234</v>
      </c>
      <c r="AU366" s="198" t="s">
        <v>86</v>
      </c>
      <c r="AV366" s="13" t="s">
        <v>86</v>
      </c>
      <c r="AW366" s="13" t="s">
        <v>37</v>
      </c>
      <c r="AX366" s="13" t="s">
        <v>76</v>
      </c>
      <c r="AY366" s="198" t="s">
        <v>225</v>
      </c>
    </row>
    <row r="367" spans="1:65" s="14" customFormat="1" ht="11.25">
      <c r="B367" s="199"/>
      <c r="C367" s="200"/>
      <c r="D367" s="189" t="s">
        <v>234</v>
      </c>
      <c r="E367" s="201" t="s">
        <v>19</v>
      </c>
      <c r="F367" s="202" t="s">
        <v>245</v>
      </c>
      <c r="G367" s="200"/>
      <c r="H367" s="203">
        <v>63</v>
      </c>
      <c r="I367" s="204"/>
      <c r="J367" s="200"/>
      <c r="K367" s="200"/>
      <c r="L367" s="205"/>
      <c r="M367" s="206"/>
      <c r="N367" s="207"/>
      <c r="O367" s="207"/>
      <c r="P367" s="207"/>
      <c r="Q367" s="207"/>
      <c r="R367" s="207"/>
      <c r="S367" s="207"/>
      <c r="T367" s="208"/>
      <c r="AT367" s="209" t="s">
        <v>234</v>
      </c>
      <c r="AU367" s="209" t="s">
        <v>86</v>
      </c>
      <c r="AV367" s="14" t="s">
        <v>232</v>
      </c>
      <c r="AW367" s="14" t="s">
        <v>37</v>
      </c>
      <c r="AX367" s="14" t="s">
        <v>84</v>
      </c>
      <c r="AY367" s="209" t="s">
        <v>225</v>
      </c>
    </row>
    <row r="368" spans="1:65" s="2" customFormat="1" ht="21.75" customHeight="1">
      <c r="A368" s="35"/>
      <c r="B368" s="36"/>
      <c r="C368" s="210" t="s">
        <v>163</v>
      </c>
      <c r="D368" s="210" t="s">
        <v>410</v>
      </c>
      <c r="E368" s="211" t="s">
        <v>523</v>
      </c>
      <c r="F368" s="212" t="s">
        <v>524</v>
      </c>
      <c r="G368" s="213" t="s">
        <v>380</v>
      </c>
      <c r="H368" s="214">
        <v>63</v>
      </c>
      <c r="I368" s="215"/>
      <c r="J368" s="216">
        <f>ROUND(I368*H368,2)</f>
        <v>0</v>
      </c>
      <c r="K368" s="212" t="s">
        <v>231</v>
      </c>
      <c r="L368" s="217"/>
      <c r="M368" s="218" t="s">
        <v>19</v>
      </c>
      <c r="N368" s="219" t="s">
        <v>47</v>
      </c>
      <c r="O368" s="65"/>
      <c r="P368" s="183">
        <f>O368*H368</f>
        <v>0</v>
      </c>
      <c r="Q368" s="183">
        <v>6.4999999999999997E-3</v>
      </c>
      <c r="R368" s="183">
        <f>Q368*H368</f>
        <v>0.40949999999999998</v>
      </c>
      <c r="S368" s="183">
        <v>0</v>
      </c>
      <c r="T368" s="184">
        <f>S368*H368</f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85" t="s">
        <v>365</v>
      </c>
      <c r="AT368" s="185" t="s">
        <v>410</v>
      </c>
      <c r="AU368" s="185" t="s">
        <v>86</v>
      </c>
      <c r="AY368" s="18" t="s">
        <v>225</v>
      </c>
      <c r="BE368" s="186">
        <f>IF(N368="základní",J368,0)</f>
        <v>0</v>
      </c>
      <c r="BF368" s="186">
        <f>IF(N368="snížená",J368,0)</f>
        <v>0</v>
      </c>
      <c r="BG368" s="186">
        <f>IF(N368="zákl. přenesená",J368,0)</f>
        <v>0</v>
      </c>
      <c r="BH368" s="186">
        <f>IF(N368="sníž. přenesená",J368,0)</f>
        <v>0</v>
      </c>
      <c r="BI368" s="186">
        <f>IF(N368="nulová",J368,0)</f>
        <v>0</v>
      </c>
      <c r="BJ368" s="18" t="s">
        <v>84</v>
      </c>
      <c r="BK368" s="186">
        <f>ROUND(I368*H368,2)</f>
        <v>0</v>
      </c>
      <c r="BL368" s="18" t="s">
        <v>232</v>
      </c>
      <c r="BM368" s="185" t="s">
        <v>525</v>
      </c>
    </row>
    <row r="369" spans="1:65" s="2" customFormat="1" ht="16.5" customHeight="1">
      <c r="A369" s="35"/>
      <c r="B369" s="36"/>
      <c r="C369" s="210" t="s">
        <v>166</v>
      </c>
      <c r="D369" s="210" t="s">
        <v>410</v>
      </c>
      <c r="E369" s="211" t="s">
        <v>526</v>
      </c>
      <c r="F369" s="212" t="s">
        <v>527</v>
      </c>
      <c r="G369" s="213" t="s">
        <v>380</v>
      </c>
      <c r="H369" s="214">
        <v>248</v>
      </c>
      <c r="I369" s="215"/>
      <c r="J369" s="216">
        <f>ROUND(I369*H369,2)</f>
        <v>0</v>
      </c>
      <c r="K369" s="212" t="s">
        <v>231</v>
      </c>
      <c r="L369" s="217"/>
      <c r="M369" s="218" t="s">
        <v>19</v>
      </c>
      <c r="N369" s="219" t="s">
        <v>47</v>
      </c>
      <c r="O369" s="65"/>
      <c r="P369" s="183">
        <f>O369*H369</f>
        <v>0</v>
      </c>
      <c r="Q369" s="183">
        <v>4.0000000000000002E-4</v>
      </c>
      <c r="R369" s="183">
        <f>Q369*H369</f>
        <v>9.920000000000001E-2</v>
      </c>
      <c r="S369" s="183">
        <v>0</v>
      </c>
      <c r="T369" s="184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85" t="s">
        <v>365</v>
      </c>
      <c r="AT369" s="185" t="s">
        <v>410</v>
      </c>
      <c r="AU369" s="185" t="s">
        <v>86</v>
      </c>
      <c r="AY369" s="18" t="s">
        <v>225</v>
      </c>
      <c r="BE369" s="186">
        <f>IF(N369="základní",J369,0)</f>
        <v>0</v>
      </c>
      <c r="BF369" s="186">
        <f>IF(N369="snížená",J369,0)</f>
        <v>0</v>
      </c>
      <c r="BG369" s="186">
        <f>IF(N369="zákl. přenesená",J369,0)</f>
        <v>0</v>
      </c>
      <c r="BH369" s="186">
        <f>IF(N369="sníž. přenesená",J369,0)</f>
        <v>0</v>
      </c>
      <c r="BI369" s="186">
        <f>IF(N369="nulová",J369,0)</f>
        <v>0</v>
      </c>
      <c r="BJ369" s="18" t="s">
        <v>84</v>
      </c>
      <c r="BK369" s="186">
        <f>ROUND(I369*H369,2)</f>
        <v>0</v>
      </c>
      <c r="BL369" s="18" t="s">
        <v>232</v>
      </c>
      <c r="BM369" s="185" t="s">
        <v>528</v>
      </c>
    </row>
    <row r="370" spans="1:65" s="2" customFormat="1" ht="16.5" customHeight="1">
      <c r="A370" s="35"/>
      <c r="B370" s="36"/>
      <c r="C370" s="210" t="s">
        <v>169</v>
      </c>
      <c r="D370" s="210" t="s">
        <v>410</v>
      </c>
      <c r="E370" s="211" t="s">
        <v>529</v>
      </c>
      <c r="F370" s="212" t="s">
        <v>530</v>
      </c>
      <c r="G370" s="213" t="s">
        <v>380</v>
      </c>
      <c r="H370" s="214">
        <v>63</v>
      </c>
      <c r="I370" s="215"/>
      <c r="J370" s="216">
        <f>ROUND(I370*H370,2)</f>
        <v>0</v>
      </c>
      <c r="K370" s="212" t="s">
        <v>231</v>
      </c>
      <c r="L370" s="217"/>
      <c r="M370" s="218" t="s">
        <v>19</v>
      </c>
      <c r="N370" s="219" t="s">
        <v>47</v>
      </c>
      <c r="O370" s="65"/>
      <c r="P370" s="183">
        <f>O370*H370</f>
        <v>0</v>
      </c>
      <c r="Q370" s="183">
        <v>1.4999999999999999E-4</v>
      </c>
      <c r="R370" s="183">
        <f>Q370*H370</f>
        <v>9.4499999999999983E-3</v>
      </c>
      <c r="S370" s="183">
        <v>0</v>
      </c>
      <c r="T370" s="184">
        <f>S370*H370</f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85" t="s">
        <v>365</v>
      </c>
      <c r="AT370" s="185" t="s">
        <v>410</v>
      </c>
      <c r="AU370" s="185" t="s">
        <v>86</v>
      </c>
      <c r="AY370" s="18" t="s">
        <v>225</v>
      </c>
      <c r="BE370" s="186">
        <f>IF(N370="základní",J370,0)</f>
        <v>0</v>
      </c>
      <c r="BF370" s="186">
        <f>IF(N370="snížená",J370,0)</f>
        <v>0</v>
      </c>
      <c r="BG370" s="186">
        <f>IF(N370="zákl. přenesená",J370,0)</f>
        <v>0</v>
      </c>
      <c r="BH370" s="186">
        <f>IF(N370="sníž. přenesená",J370,0)</f>
        <v>0</v>
      </c>
      <c r="BI370" s="186">
        <f>IF(N370="nulová",J370,0)</f>
        <v>0</v>
      </c>
      <c r="BJ370" s="18" t="s">
        <v>84</v>
      </c>
      <c r="BK370" s="186">
        <f>ROUND(I370*H370,2)</f>
        <v>0</v>
      </c>
      <c r="BL370" s="18" t="s">
        <v>232</v>
      </c>
      <c r="BM370" s="185" t="s">
        <v>531</v>
      </c>
    </row>
    <row r="371" spans="1:65" s="2" customFormat="1" ht="24">
      <c r="A371" s="35"/>
      <c r="B371" s="36"/>
      <c r="C371" s="174" t="s">
        <v>172</v>
      </c>
      <c r="D371" s="174" t="s">
        <v>227</v>
      </c>
      <c r="E371" s="175" t="s">
        <v>532</v>
      </c>
      <c r="F371" s="176" t="s">
        <v>533</v>
      </c>
      <c r="G371" s="177" t="s">
        <v>380</v>
      </c>
      <c r="H371" s="178">
        <v>46</v>
      </c>
      <c r="I371" s="179"/>
      <c r="J371" s="180">
        <f>ROUND(I371*H371,2)</f>
        <v>0</v>
      </c>
      <c r="K371" s="176" t="s">
        <v>19</v>
      </c>
      <c r="L371" s="40"/>
      <c r="M371" s="181" t="s">
        <v>19</v>
      </c>
      <c r="N371" s="182" t="s">
        <v>47</v>
      </c>
      <c r="O371" s="65"/>
      <c r="P371" s="183">
        <f>O371*H371</f>
        <v>0</v>
      </c>
      <c r="Q371" s="183">
        <v>0.1</v>
      </c>
      <c r="R371" s="183">
        <f>Q371*H371</f>
        <v>4.6000000000000005</v>
      </c>
      <c r="S371" s="183">
        <v>0</v>
      </c>
      <c r="T371" s="184">
        <f>S371*H371</f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85" t="s">
        <v>232</v>
      </c>
      <c r="AT371" s="185" t="s">
        <v>227</v>
      </c>
      <c r="AU371" s="185" t="s">
        <v>86</v>
      </c>
      <c r="AY371" s="18" t="s">
        <v>225</v>
      </c>
      <c r="BE371" s="186">
        <f>IF(N371="základní",J371,0)</f>
        <v>0</v>
      </c>
      <c r="BF371" s="186">
        <f>IF(N371="snížená",J371,0)</f>
        <v>0</v>
      </c>
      <c r="BG371" s="186">
        <f>IF(N371="zákl. přenesená",J371,0)</f>
        <v>0</v>
      </c>
      <c r="BH371" s="186">
        <f>IF(N371="sníž. přenesená",J371,0)</f>
        <v>0</v>
      </c>
      <c r="BI371" s="186">
        <f>IF(N371="nulová",J371,0)</f>
        <v>0</v>
      </c>
      <c r="BJ371" s="18" t="s">
        <v>84</v>
      </c>
      <c r="BK371" s="186">
        <f>ROUND(I371*H371,2)</f>
        <v>0</v>
      </c>
      <c r="BL371" s="18" t="s">
        <v>232</v>
      </c>
      <c r="BM371" s="185" t="s">
        <v>534</v>
      </c>
    </row>
    <row r="372" spans="1:65" s="2" customFormat="1" ht="39">
      <c r="A372" s="35"/>
      <c r="B372" s="36"/>
      <c r="C372" s="37"/>
      <c r="D372" s="189" t="s">
        <v>414</v>
      </c>
      <c r="E372" s="37"/>
      <c r="F372" s="220" t="s">
        <v>535</v>
      </c>
      <c r="G372" s="37"/>
      <c r="H372" s="37"/>
      <c r="I372" s="221"/>
      <c r="J372" s="37"/>
      <c r="K372" s="37"/>
      <c r="L372" s="40"/>
      <c r="M372" s="222"/>
      <c r="N372" s="223"/>
      <c r="O372" s="65"/>
      <c r="P372" s="65"/>
      <c r="Q372" s="65"/>
      <c r="R372" s="65"/>
      <c r="S372" s="65"/>
      <c r="T372" s="66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T372" s="18" t="s">
        <v>414</v>
      </c>
      <c r="AU372" s="18" t="s">
        <v>86</v>
      </c>
    </row>
    <row r="373" spans="1:65" s="13" customFormat="1" ht="11.25">
      <c r="B373" s="187"/>
      <c r="C373" s="188"/>
      <c r="D373" s="189" t="s">
        <v>234</v>
      </c>
      <c r="E373" s="190" t="s">
        <v>19</v>
      </c>
      <c r="F373" s="191" t="s">
        <v>536</v>
      </c>
      <c r="G373" s="188"/>
      <c r="H373" s="192">
        <v>2</v>
      </c>
      <c r="I373" s="193"/>
      <c r="J373" s="188"/>
      <c r="K373" s="188"/>
      <c r="L373" s="194"/>
      <c r="M373" s="195"/>
      <c r="N373" s="196"/>
      <c r="O373" s="196"/>
      <c r="P373" s="196"/>
      <c r="Q373" s="196"/>
      <c r="R373" s="196"/>
      <c r="S373" s="196"/>
      <c r="T373" s="197"/>
      <c r="AT373" s="198" t="s">
        <v>234</v>
      </c>
      <c r="AU373" s="198" t="s">
        <v>86</v>
      </c>
      <c r="AV373" s="13" t="s">
        <v>86</v>
      </c>
      <c r="AW373" s="13" t="s">
        <v>37</v>
      </c>
      <c r="AX373" s="13" t="s">
        <v>76</v>
      </c>
      <c r="AY373" s="198" t="s">
        <v>225</v>
      </c>
    </row>
    <row r="374" spans="1:65" s="13" customFormat="1" ht="11.25">
      <c r="B374" s="187"/>
      <c r="C374" s="188"/>
      <c r="D374" s="189" t="s">
        <v>234</v>
      </c>
      <c r="E374" s="190" t="s">
        <v>19</v>
      </c>
      <c r="F374" s="191" t="s">
        <v>537</v>
      </c>
      <c r="G374" s="188"/>
      <c r="H374" s="192">
        <v>2</v>
      </c>
      <c r="I374" s="193"/>
      <c r="J374" s="188"/>
      <c r="K374" s="188"/>
      <c r="L374" s="194"/>
      <c r="M374" s="195"/>
      <c r="N374" s="196"/>
      <c r="O374" s="196"/>
      <c r="P374" s="196"/>
      <c r="Q374" s="196"/>
      <c r="R374" s="196"/>
      <c r="S374" s="196"/>
      <c r="T374" s="197"/>
      <c r="AT374" s="198" t="s">
        <v>234</v>
      </c>
      <c r="AU374" s="198" t="s">
        <v>86</v>
      </c>
      <c r="AV374" s="13" t="s">
        <v>86</v>
      </c>
      <c r="AW374" s="13" t="s">
        <v>37</v>
      </c>
      <c r="AX374" s="13" t="s">
        <v>76</v>
      </c>
      <c r="AY374" s="198" t="s">
        <v>225</v>
      </c>
    </row>
    <row r="375" spans="1:65" s="13" customFormat="1" ht="11.25">
      <c r="B375" s="187"/>
      <c r="C375" s="188"/>
      <c r="D375" s="189" t="s">
        <v>234</v>
      </c>
      <c r="E375" s="190" t="s">
        <v>19</v>
      </c>
      <c r="F375" s="191" t="s">
        <v>538</v>
      </c>
      <c r="G375" s="188"/>
      <c r="H375" s="192">
        <v>2</v>
      </c>
      <c r="I375" s="193"/>
      <c r="J375" s="188"/>
      <c r="K375" s="188"/>
      <c r="L375" s="194"/>
      <c r="M375" s="195"/>
      <c r="N375" s="196"/>
      <c r="O375" s="196"/>
      <c r="P375" s="196"/>
      <c r="Q375" s="196"/>
      <c r="R375" s="196"/>
      <c r="S375" s="196"/>
      <c r="T375" s="197"/>
      <c r="AT375" s="198" t="s">
        <v>234</v>
      </c>
      <c r="AU375" s="198" t="s">
        <v>86</v>
      </c>
      <c r="AV375" s="13" t="s">
        <v>86</v>
      </c>
      <c r="AW375" s="13" t="s">
        <v>37</v>
      </c>
      <c r="AX375" s="13" t="s">
        <v>76</v>
      </c>
      <c r="AY375" s="198" t="s">
        <v>225</v>
      </c>
    </row>
    <row r="376" spans="1:65" s="13" customFormat="1" ht="11.25">
      <c r="B376" s="187"/>
      <c r="C376" s="188"/>
      <c r="D376" s="189" t="s">
        <v>234</v>
      </c>
      <c r="E376" s="190" t="s">
        <v>19</v>
      </c>
      <c r="F376" s="191" t="s">
        <v>539</v>
      </c>
      <c r="G376" s="188"/>
      <c r="H376" s="192">
        <v>2</v>
      </c>
      <c r="I376" s="193"/>
      <c r="J376" s="188"/>
      <c r="K376" s="188"/>
      <c r="L376" s="194"/>
      <c r="M376" s="195"/>
      <c r="N376" s="196"/>
      <c r="O376" s="196"/>
      <c r="P376" s="196"/>
      <c r="Q376" s="196"/>
      <c r="R376" s="196"/>
      <c r="S376" s="196"/>
      <c r="T376" s="197"/>
      <c r="AT376" s="198" t="s">
        <v>234</v>
      </c>
      <c r="AU376" s="198" t="s">
        <v>86</v>
      </c>
      <c r="AV376" s="13" t="s">
        <v>86</v>
      </c>
      <c r="AW376" s="13" t="s">
        <v>37</v>
      </c>
      <c r="AX376" s="13" t="s">
        <v>76</v>
      </c>
      <c r="AY376" s="198" t="s">
        <v>225</v>
      </c>
    </row>
    <row r="377" spans="1:65" s="13" customFormat="1" ht="11.25">
      <c r="B377" s="187"/>
      <c r="C377" s="188"/>
      <c r="D377" s="189" t="s">
        <v>234</v>
      </c>
      <c r="E377" s="190" t="s">
        <v>19</v>
      </c>
      <c r="F377" s="191" t="s">
        <v>540</v>
      </c>
      <c r="G377" s="188"/>
      <c r="H377" s="192">
        <v>2</v>
      </c>
      <c r="I377" s="193"/>
      <c r="J377" s="188"/>
      <c r="K377" s="188"/>
      <c r="L377" s="194"/>
      <c r="M377" s="195"/>
      <c r="N377" s="196"/>
      <c r="O377" s="196"/>
      <c r="P377" s="196"/>
      <c r="Q377" s="196"/>
      <c r="R377" s="196"/>
      <c r="S377" s="196"/>
      <c r="T377" s="197"/>
      <c r="AT377" s="198" t="s">
        <v>234</v>
      </c>
      <c r="AU377" s="198" t="s">
        <v>86</v>
      </c>
      <c r="AV377" s="13" t="s">
        <v>86</v>
      </c>
      <c r="AW377" s="13" t="s">
        <v>37</v>
      </c>
      <c r="AX377" s="13" t="s">
        <v>76</v>
      </c>
      <c r="AY377" s="198" t="s">
        <v>225</v>
      </c>
    </row>
    <row r="378" spans="1:65" s="13" customFormat="1" ht="11.25">
      <c r="B378" s="187"/>
      <c r="C378" s="188"/>
      <c r="D378" s="189" t="s">
        <v>234</v>
      </c>
      <c r="E378" s="190" t="s">
        <v>19</v>
      </c>
      <c r="F378" s="191" t="s">
        <v>541</v>
      </c>
      <c r="G378" s="188"/>
      <c r="H378" s="192">
        <v>2</v>
      </c>
      <c r="I378" s="193"/>
      <c r="J378" s="188"/>
      <c r="K378" s="188"/>
      <c r="L378" s="194"/>
      <c r="M378" s="195"/>
      <c r="N378" s="196"/>
      <c r="O378" s="196"/>
      <c r="P378" s="196"/>
      <c r="Q378" s="196"/>
      <c r="R378" s="196"/>
      <c r="S378" s="196"/>
      <c r="T378" s="197"/>
      <c r="AT378" s="198" t="s">
        <v>234</v>
      </c>
      <c r="AU378" s="198" t="s">
        <v>86</v>
      </c>
      <c r="AV378" s="13" t="s">
        <v>86</v>
      </c>
      <c r="AW378" s="13" t="s">
        <v>37</v>
      </c>
      <c r="AX378" s="13" t="s">
        <v>76</v>
      </c>
      <c r="AY378" s="198" t="s">
        <v>225</v>
      </c>
    </row>
    <row r="379" spans="1:65" s="13" customFormat="1" ht="11.25">
      <c r="B379" s="187"/>
      <c r="C379" s="188"/>
      <c r="D379" s="189" t="s">
        <v>234</v>
      </c>
      <c r="E379" s="190" t="s">
        <v>19</v>
      </c>
      <c r="F379" s="191" t="s">
        <v>542</v>
      </c>
      <c r="G379" s="188"/>
      <c r="H379" s="192">
        <v>2</v>
      </c>
      <c r="I379" s="193"/>
      <c r="J379" s="188"/>
      <c r="K379" s="188"/>
      <c r="L379" s="194"/>
      <c r="M379" s="195"/>
      <c r="N379" s="196"/>
      <c r="O379" s="196"/>
      <c r="P379" s="196"/>
      <c r="Q379" s="196"/>
      <c r="R379" s="196"/>
      <c r="S379" s="196"/>
      <c r="T379" s="197"/>
      <c r="AT379" s="198" t="s">
        <v>234</v>
      </c>
      <c r="AU379" s="198" t="s">
        <v>86</v>
      </c>
      <c r="AV379" s="13" t="s">
        <v>86</v>
      </c>
      <c r="AW379" s="13" t="s">
        <v>37</v>
      </c>
      <c r="AX379" s="13" t="s">
        <v>76</v>
      </c>
      <c r="AY379" s="198" t="s">
        <v>225</v>
      </c>
    </row>
    <row r="380" spans="1:65" s="13" customFormat="1" ht="11.25">
      <c r="B380" s="187"/>
      <c r="C380" s="188"/>
      <c r="D380" s="189" t="s">
        <v>234</v>
      </c>
      <c r="E380" s="190" t="s">
        <v>19</v>
      </c>
      <c r="F380" s="191" t="s">
        <v>543</v>
      </c>
      <c r="G380" s="188"/>
      <c r="H380" s="192">
        <v>2</v>
      </c>
      <c r="I380" s="193"/>
      <c r="J380" s="188"/>
      <c r="K380" s="188"/>
      <c r="L380" s="194"/>
      <c r="M380" s="195"/>
      <c r="N380" s="196"/>
      <c r="O380" s="196"/>
      <c r="P380" s="196"/>
      <c r="Q380" s="196"/>
      <c r="R380" s="196"/>
      <c r="S380" s="196"/>
      <c r="T380" s="197"/>
      <c r="AT380" s="198" t="s">
        <v>234</v>
      </c>
      <c r="AU380" s="198" t="s">
        <v>86</v>
      </c>
      <c r="AV380" s="13" t="s">
        <v>86</v>
      </c>
      <c r="AW380" s="13" t="s">
        <v>37</v>
      </c>
      <c r="AX380" s="13" t="s">
        <v>76</v>
      </c>
      <c r="AY380" s="198" t="s">
        <v>225</v>
      </c>
    </row>
    <row r="381" spans="1:65" s="13" customFormat="1" ht="11.25">
      <c r="B381" s="187"/>
      <c r="C381" s="188"/>
      <c r="D381" s="189" t="s">
        <v>234</v>
      </c>
      <c r="E381" s="190" t="s">
        <v>19</v>
      </c>
      <c r="F381" s="191" t="s">
        <v>544</v>
      </c>
      <c r="G381" s="188"/>
      <c r="H381" s="192">
        <v>2</v>
      </c>
      <c r="I381" s="193"/>
      <c r="J381" s="188"/>
      <c r="K381" s="188"/>
      <c r="L381" s="194"/>
      <c r="M381" s="195"/>
      <c r="N381" s="196"/>
      <c r="O381" s="196"/>
      <c r="P381" s="196"/>
      <c r="Q381" s="196"/>
      <c r="R381" s="196"/>
      <c r="S381" s="196"/>
      <c r="T381" s="197"/>
      <c r="AT381" s="198" t="s">
        <v>234</v>
      </c>
      <c r="AU381" s="198" t="s">
        <v>86</v>
      </c>
      <c r="AV381" s="13" t="s">
        <v>86</v>
      </c>
      <c r="AW381" s="13" t="s">
        <v>37</v>
      </c>
      <c r="AX381" s="13" t="s">
        <v>76</v>
      </c>
      <c r="AY381" s="198" t="s">
        <v>225</v>
      </c>
    </row>
    <row r="382" spans="1:65" s="13" customFormat="1" ht="11.25">
      <c r="B382" s="187"/>
      <c r="C382" s="188"/>
      <c r="D382" s="189" t="s">
        <v>234</v>
      </c>
      <c r="E382" s="190" t="s">
        <v>19</v>
      </c>
      <c r="F382" s="191" t="s">
        <v>545</v>
      </c>
      <c r="G382" s="188"/>
      <c r="H382" s="192">
        <v>2</v>
      </c>
      <c r="I382" s="193"/>
      <c r="J382" s="188"/>
      <c r="K382" s="188"/>
      <c r="L382" s="194"/>
      <c r="M382" s="195"/>
      <c r="N382" s="196"/>
      <c r="O382" s="196"/>
      <c r="P382" s="196"/>
      <c r="Q382" s="196"/>
      <c r="R382" s="196"/>
      <c r="S382" s="196"/>
      <c r="T382" s="197"/>
      <c r="AT382" s="198" t="s">
        <v>234</v>
      </c>
      <c r="AU382" s="198" t="s">
        <v>86</v>
      </c>
      <c r="AV382" s="13" t="s">
        <v>86</v>
      </c>
      <c r="AW382" s="13" t="s">
        <v>37</v>
      </c>
      <c r="AX382" s="13" t="s">
        <v>76</v>
      </c>
      <c r="AY382" s="198" t="s">
        <v>225</v>
      </c>
    </row>
    <row r="383" spans="1:65" s="13" customFormat="1" ht="11.25">
      <c r="B383" s="187"/>
      <c r="C383" s="188"/>
      <c r="D383" s="189" t="s">
        <v>234</v>
      </c>
      <c r="E383" s="190" t="s">
        <v>19</v>
      </c>
      <c r="F383" s="191" t="s">
        <v>546</v>
      </c>
      <c r="G383" s="188"/>
      <c r="H383" s="192">
        <v>2</v>
      </c>
      <c r="I383" s="193"/>
      <c r="J383" s="188"/>
      <c r="K383" s="188"/>
      <c r="L383" s="194"/>
      <c r="M383" s="195"/>
      <c r="N383" s="196"/>
      <c r="O383" s="196"/>
      <c r="P383" s="196"/>
      <c r="Q383" s="196"/>
      <c r="R383" s="196"/>
      <c r="S383" s="196"/>
      <c r="T383" s="197"/>
      <c r="AT383" s="198" t="s">
        <v>234</v>
      </c>
      <c r="AU383" s="198" t="s">
        <v>86</v>
      </c>
      <c r="AV383" s="13" t="s">
        <v>86</v>
      </c>
      <c r="AW383" s="13" t="s">
        <v>37</v>
      </c>
      <c r="AX383" s="13" t="s">
        <v>76</v>
      </c>
      <c r="AY383" s="198" t="s">
        <v>225</v>
      </c>
    </row>
    <row r="384" spans="1:65" s="13" customFormat="1" ht="11.25">
      <c r="B384" s="187"/>
      <c r="C384" s="188"/>
      <c r="D384" s="189" t="s">
        <v>234</v>
      </c>
      <c r="E384" s="190" t="s">
        <v>19</v>
      </c>
      <c r="F384" s="191" t="s">
        <v>547</v>
      </c>
      <c r="G384" s="188"/>
      <c r="H384" s="192">
        <v>2</v>
      </c>
      <c r="I384" s="193"/>
      <c r="J384" s="188"/>
      <c r="K384" s="188"/>
      <c r="L384" s="194"/>
      <c r="M384" s="195"/>
      <c r="N384" s="196"/>
      <c r="O384" s="196"/>
      <c r="P384" s="196"/>
      <c r="Q384" s="196"/>
      <c r="R384" s="196"/>
      <c r="S384" s="196"/>
      <c r="T384" s="197"/>
      <c r="AT384" s="198" t="s">
        <v>234</v>
      </c>
      <c r="AU384" s="198" t="s">
        <v>86</v>
      </c>
      <c r="AV384" s="13" t="s">
        <v>86</v>
      </c>
      <c r="AW384" s="13" t="s">
        <v>37</v>
      </c>
      <c r="AX384" s="13" t="s">
        <v>76</v>
      </c>
      <c r="AY384" s="198" t="s">
        <v>225</v>
      </c>
    </row>
    <row r="385" spans="1:65" s="13" customFormat="1" ht="11.25">
      <c r="B385" s="187"/>
      <c r="C385" s="188"/>
      <c r="D385" s="189" t="s">
        <v>234</v>
      </c>
      <c r="E385" s="190" t="s">
        <v>19</v>
      </c>
      <c r="F385" s="191" t="s">
        <v>548</v>
      </c>
      <c r="G385" s="188"/>
      <c r="H385" s="192">
        <v>2</v>
      </c>
      <c r="I385" s="193"/>
      <c r="J385" s="188"/>
      <c r="K385" s="188"/>
      <c r="L385" s="194"/>
      <c r="M385" s="195"/>
      <c r="N385" s="196"/>
      <c r="O385" s="196"/>
      <c r="P385" s="196"/>
      <c r="Q385" s="196"/>
      <c r="R385" s="196"/>
      <c r="S385" s="196"/>
      <c r="T385" s="197"/>
      <c r="AT385" s="198" t="s">
        <v>234</v>
      </c>
      <c r="AU385" s="198" t="s">
        <v>86</v>
      </c>
      <c r="AV385" s="13" t="s">
        <v>86</v>
      </c>
      <c r="AW385" s="13" t="s">
        <v>37</v>
      </c>
      <c r="AX385" s="13" t="s">
        <v>76</v>
      </c>
      <c r="AY385" s="198" t="s">
        <v>225</v>
      </c>
    </row>
    <row r="386" spans="1:65" s="13" customFormat="1" ht="11.25">
      <c r="B386" s="187"/>
      <c r="C386" s="188"/>
      <c r="D386" s="189" t="s">
        <v>234</v>
      </c>
      <c r="E386" s="190" t="s">
        <v>19</v>
      </c>
      <c r="F386" s="191" t="s">
        <v>549</v>
      </c>
      <c r="G386" s="188"/>
      <c r="H386" s="192">
        <v>2</v>
      </c>
      <c r="I386" s="193"/>
      <c r="J386" s="188"/>
      <c r="K386" s="188"/>
      <c r="L386" s="194"/>
      <c r="M386" s="195"/>
      <c r="N386" s="196"/>
      <c r="O386" s="196"/>
      <c r="P386" s="196"/>
      <c r="Q386" s="196"/>
      <c r="R386" s="196"/>
      <c r="S386" s="196"/>
      <c r="T386" s="197"/>
      <c r="AT386" s="198" t="s">
        <v>234</v>
      </c>
      <c r="AU386" s="198" t="s">
        <v>86</v>
      </c>
      <c r="AV386" s="13" t="s">
        <v>86</v>
      </c>
      <c r="AW386" s="13" t="s">
        <v>37</v>
      </c>
      <c r="AX386" s="13" t="s">
        <v>76</v>
      </c>
      <c r="AY386" s="198" t="s">
        <v>225</v>
      </c>
    </row>
    <row r="387" spans="1:65" s="13" customFormat="1" ht="11.25">
      <c r="B387" s="187"/>
      <c r="C387" s="188"/>
      <c r="D387" s="189" t="s">
        <v>234</v>
      </c>
      <c r="E387" s="190" t="s">
        <v>19</v>
      </c>
      <c r="F387" s="191" t="s">
        <v>550</v>
      </c>
      <c r="G387" s="188"/>
      <c r="H387" s="192">
        <v>2</v>
      </c>
      <c r="I387" s="193"/>
      <c r="J387" s="188"/>
      <c r="K387" s="188"/>
      <c r="L387" s="194"/>
      <c r="M387" s="195"/>
      <c r="N387" s="196"/>
      <c r="O387" s="196"/>
      <c r="P387" s="196"/>
      <c r="Q387" s="196"/>
      <c r="R387" s="196"/>
      <c r="S387" s="196"/>
      <c r="T387" s="197"/>
      <c r="AT387" s="198" t="s">
        <v>234</v>
      </c>
      <c r="AU387" s="198" t="s">
        <v>86</v>
      </c>
      <c r="AV387" s="13" t="s">
        <v>86</v>
      </c>
      <c r="AW387" s="13" t="s">
        <v>37</v>
      </c>
      <c r="AX387" s="13" t="s">
        <v>76</v>
      </c>
      <c r="AY387" s="198" t="s">
        <v>225</v>
      </c>
    </row>
    <row r="388" spans="1:65" s="13" customFormat="1" ht="11.25">
      <c r="B388" s="187"/>
      <c r="C388" s="188"/>
      <c r="D388" s="189" t="s">
        <v>234</v>
      </c>
      <c r="E388" s="190" t="s">
        <v>19</v>
      </c>
      <c r="F388" s="191" t="s">
        <v>551</v>
      </c>
      <c r="G388" s="188"/>
      <c r="H388" s="192">
        <v>2</v>
      </c>
      <c r="I388" s="193"/>
      <c r="J388" s="188"/>
      <c r="K388" s="188"/>
      <c r="L388" s="194"/>
      <c r="M388" s="195"/>
      <c r="N388" s="196"/>
      <c r="O388" s="196"/>
      <c r="P388" s="196"/>
      <c r="Q388" s="196"/>
      <c r="R388" s="196"/>
      <c r="S388" s="196"/>
      <c r="T388" s="197"/>
      <c r="AT388" s="198" t="s">
        <v>234</v>
      </c>
      <c r="AU388" s="198" t="s">
        <v>86</v>
      </c>
      <c r="AV388" s="13" t="s">
        <v>86</v>
      </c>
      <c r="AW388" s="13" t="s">
        <v>37</v>
      </c>
      <c r="AX388" s="13" t="s">
        <v>76</v>
      </c>
      <c r="AY388" s="198" t="s">
        <v>225</v>
      </c>
    </row>
    <row r="389" spans="1:65" s="13" customFormat="1" ht="11.25">
      <c r="B389" s="187"/>
      <c r="C389" s="188"/>
      <c r="D389" s="189" t="s">
        <v>234</v>
      </c>
      <c r="E389" s="190" t="s">
        <v>19</v>
      </c>
      <c r="F389" s="191" t="s">
        <v>552</v>
      </c>
      <c r="G389" s="188"/>
      <c r="H389" s="192">
        <v>2</v>
      </c>
      <c r="I389" s="193"/>
      <c r="J389" s="188"/>
      <c r="K389" s="188"/>
      <c r="L389" s="194"/>
      <c r="M389" s="195"/>
      <c r="N389" s="196"/>
      <c r="O389" s="196"/>
      <c r="P389" s="196"/>
      <c r="Q389" s="196"/>
      <c r="R389" s="196"/>
      <c r="S389" s="196"/>
      <c r="T389" s="197"/>
      <c r="AT389" s="198" t="s">
        <v>234</v>
      </c>
      <c r="AU389" s="198" t="s">
        <v>86</v>
      </c>
      <c r="AV389" s="13" t="s">
        <v>86</v>
      </c>
      <c r="AW389" s="13" t="s">
        <v>37</v>
      </c>
      <c r="AX389" s="13" t="s">
        <v>76</v>
      </c>
      <c r="AY389" s="198" t="s">
        <v>225</v>
      </c>
    </row>
    <row r="390" spans="1:65" s="13" customFormat="1" ht="11.25">
      <c r="B390" s="187"/>
      <c r="C390" s="188"/>
      <c r="D390" s="189" t="s">
        <v>234</v>
      </c>
      <c r="E390" s="190" t="s">
        <v>19</v>
      </c>
      <c r="F390" s="191" t="s">
        <v>553</v>
      </c>
      <c r="G390" s="188"/>
      <c r="H390" s="192">
        <v>2</v>
      </c>
      <c r="I390" s="193"/>
      <c r="J390" s="188"/>
      <c r="K390" s="188"/>
      <c r="L390" s="194"/>
      <c r="M390" s="195"/>
      <c r="N390" s="196"/>
      <c r="O390" s="196"/>
      <c r="P390" s="196"/>
      <c r="Q390" s="196"/>
      <c r="R390" s="196"/>
      <c r="S390" s="196"/>
      <c r="T390" s="197"/>
      <c r="AT390" s="198" t="s">
        <v>234</v>
      </c>
      <c r="AU390" s="198" t="s">
        <v>86</v>
      </c>
      <c r="AV390" s="13" t="s">
        <v>86</v>
      </c>
      <c r="AW390" s="13" t="s">
        <v>37</v>
      </c>
      <c r="AX390" s="13" t="s">
        <v>76</v>
      </c>
      <c r="AY390" s="198" t="s">
        <v>225</v>
      </c>
    </row>
    <row r="391" spans="1:65" s="13" customFormat="1" ht="11.25">
      <c r="B391" s="187"/>
      <c r="C391" s="188"/>
      <c r="D391" s="189" t="s">
        <v>234</v>
      </c>
      <c r="E391" s="190" t="s">
        <v>19</v>
      </c>
      <c r="F391" s="191" t="s">
        <v>521</v>
      </c>
      <c r="G391" s="188"/>
      <c r="H391" s="192">
        <v>2</v>
      </c>
      <c r="I391" s="193"/>
      <c r="J391" s="188"/>
      <c r="K391" s="188"/>
      <c r="L391" s="194"/>
      <c r="M391" s="195"/>
      <c r="N391" s="196"/>
      <c r="O391" s="196"/>
      <c r="P391" s="196"/>
      <c r="Q391" s="196"/>
      <c r="R391" s="196"/>
      <c r="S391" s="196"/>
      <c r="T391" s="197"/>
      <c r="AT391" s="198" t="s">
        <v>234</v>
      </c>
      <c r="AU391" s="198" t="s">
        <v>86</v>
      </c>
      <c r="AV391" s="13" t="s">
        <v>86</v>
      </c>
      <c r="AW391" s="13" t="s">
        <v>37</v>
      </c>
      <c r="AX391" s="13" t="s">
        <v>76</v>
      </c>
      <c r="AY391" s="198" t="s">
        <v>225</v>
      </c>
    </row>
    <row r="392" spans="1:65" s="13" customFormat="1" ht="11.25">
      <c r="B392" s="187"/>
      <c r="C392" s="188"/>
      <c r="D392" s="189" t="s">
        <v>234</v>
      </c>
      <c r="E392" s="190" t="s">
        <v>19</v>
      </c>
      <c r="F392" s="191" t="s">
        <v>522</v>
      </c>
      <c r="G392" s="188"/>
      <c r="H392" s="192">
        <v>2</v>
      </c>
      <c r="I392" s="193"/>
      <c r="J392" s="188"/>
      <c r="K392" s="188"/>
      <c r="L392" s="194"/>
      <c r="M392" s="195"/>
      <c r="N392" s="196"/>
      <c r="O392" s="196"/>
      <c r="P392" s="196"/>
      <c r="Q392" s="196"/>
      <c r="R392" s="196"/>
      <c r="S392" s="196"/>
      <c r="T392" s="197"/>
      <c r="AT392" s="198" t="s">
        <v>234</v>
      </c>
      <c r="AU392" s="198" t="s">
        <v>86</v>
      </c>
      <c r="AV392" s="13" t="s">
        <v>86</v>
      </c>
      <c r="AW392" s="13" t="s">
        <v>37</v>
      </c>
      <c r="AX392" s="13" t="s">
        <v>76</v>
      </c>
      <c r="AY392" s="198" t="s">
        <v>225</v>
      </c>
    </row>
    <row r="393" spans="1:65" s="13" customFormat="1" ht="11.25">
      <c r="B393" s="187"/>
      <c r="C393" s="188"/>
      <c r="D393" s="189" t="s">
        <v>234</v>
      </c>
      <c r="E393" s="190" t="s">
        <v>19</v>
      </c>
      <c r="F393" s="191" t="s">
        <v>554</v>
      </c>
      <c r="G393" s="188"/>
      <c r="H393" s="192">
        <v>2</v>
      </c>
      <c r="I393" s="193"/>
      <c r="J393" s="188"/>
      <c r="K393" s="188"/>
      <c r="L393" s="194"/>
      <c r="M393" s="195"/>
      <c r="N393" s="196"/>
      <c r="O393" s="196"/>
      <c r="P393" s="196"/>
      <c r="Q393" s="196"/>
      <c r="R393" s="196"/>
      <c r="S393" s="196"/>
      <c r="T393" s="197"/>
      <c r="AT393" s="198" t="s">
        <v>234</v>
      </c>
      <c r="AU393" s="198" t="s">
        <v>86</v>
      </c>
      <c r="AV393" s="13" t="s">
        <v>86</v>
      </c>
      <c r="AW393" s="13" t="s">
        <v>37</v>
      </c>
      <c r="AX393" s="13" t="s">
        <v>76</v>
      </c>
      <c r="AY393" s="198" t="s">
        <v>225</v>
      </c>
    </row>
    <row r="394" spans="1:65" s="13" customFormat="1" ht="11.25">
      <c r="B394" s="187"/>
      <c r="C394" s="188"/>
      <c r="D394" s="189" t="s">
        <v>234</v>
      </c>
      <c r="E394" s="190" t="s">
        <v>19</v>
      </c>
      <c r="F394" s="191" t="s">
        <v>555</v>
      </c>
      <c r="G394" s="188"/>
      <c r="H394" s="192">
        <v>2</v>
      </c>
      <c r="I394" s="193"/>
      <c r="J394" s="188"/>
      <c r="K394" s="188"/>
      <c r="L394" s="194"/>
      <c r="M394" s="195"/>
      <c r="N394" s="196"/>
      <c r="O394" s="196"/>
      <c r="P394" s="196"/>
      <c r="Q394" s="196"/>
      <c r="R394" s="196"/>
      <c r="S394" s="196"/>
      <c r="T394" s="197"/>
      <c r="AT394" s="198" t="s">
        <v>234</v>
      </c>
      <c r="AU394" s="198" t="s">
        <v>86</v>
      </c>
      <c r="AV394" s="13" t="s">
        <v>86</v>
      </c>
      <c r="AW394" s="13" t="s">
        <v>37</v>
      </c>
      <c r="AX394" s="13" t="s">
        <v>76</v>
      </c>
      <c r="AY394" s="198" t="s">
        <v>225</v>
      </c>
    </row>
    <row r="395" spans="1:65" s="13" customFormat="1" ht="11.25">
      <c r="B395" s="187"/>
      <c r="C395" s="188"/>
      <c r="D395" s="189" t="s">
        <v>234</v>
      </c>
      <c r="E395" s="190" t="s">
        <v>19</v>
      </c>
      <c r="F395" s="191" t="s">
        <v>556</v>
      </c>
      <c r="G395" s="188"/>
      <c r="H395" s="192">
        <v>2</v>
      </c>
      <c r="I395" s="193"/>
      <c r="J395" s="188"/>
      <c r="K395" s="188"/>
      <c r="L395" s="194"/>
      <c r="M395" s="195"/>
      <c r="N395" s="196"/>
      <c r="O395" s="196"/>
      <c r="P395" s="196"/>
      <c r="Q395" s="196"/>
      <c r="R395" s="196"/>
      <c r="S395" s="196"/>
      <c r="T395" s="197"/>
      <c r="AT395" s="198" t="s">
        <v>234</v>
      </c>
      <c r="AU395" s="198" t="s">
        <v>86</v>
      </c>
      <c r="AV395" s="13" t="s">
        <v>86</v>
      </c>
      <c r="AW395" s="13" t="s">
        <v>37</v>
      </c>
      <c r="AX395" s="13" t="s">
        <v>76</v>
      </c>
      <c r="AY395" s="198" t="s">
        <v>225</v>
      </c>
    </row>
    <row r="396" spans="1:65" s="14" customFormat="1" ht="11.25">
      <c r="B396" s="199"/>
      <c r="C396" s="200"/>
      <c r="D396" s="189" t="s">
        <v>234</v>
      </c>
      <c r="E396" s="201" t="s">
        <v>19</v>
      </c>
      <c r="F396" s="202" t="s">
        <v>245</v>
      </c>
      <c r="G396" s="200"/>
      <c r="H396" s="203">
        <v>46</v>
      </c>
      <c r="I396" s="204"/>
      <c r="J396" s="200"/>
      <c r="K396" s="200"/>
      <c r="L396" s="205"/>
      <c r="M396" s="206"/>
      <c r="N396" s="207"/>
      <c r="O396" s="207"/>
      <c r="P396" s="207"/>
      <c r="Q396" s="207"/>
      <c r="R396" s="207"/>
      <c r="S396" s="207"/>
      <c r="T396" s="208"/>
      <c r="AT396" s="209" t="s">
        <v>234</v>
      </c>
      <c r="AU396" s="209" t="s">
        <v>86</v>
      </c>
      <c r="AV396" s="14" t="s">
        <v>232</v>
      </c>
      <c r="AW396" s="14" t="s">
        <v>37</v>
      </c>
      <c r="AX396" s="14" t="s">
        <v>84</v>
      </c>
      <c r="AY396" s="209" t="s">
        <v>225</v>
      </c>
    </row>
    <row r="397" spans="1:65" s="2" customFormat="1" ht="55.5" customHeight="1">
      <c r="A397" s="35"/>
      <c r="B397" s="36"/>
      <c r="C397" s="174" t="s">
        <v>175</v>
      </c>
      <c r="D397" s="174" t="s">
        <v>227</v>
      </c>
      <c r="E397" s="175" t="s">
        <v>557</v>
      </c>
      <c r="F397" s="176" t="s">
        <v>558</v>
      </c>
      <c r="G397" s="177" t="s">
        <v>559</v>
      </c>
      <c r="H397" s="178">
        <v>45.6</v>
      </c>
      <c r="I397" s="179"/>
      <c r="J397" s="180">
        <f>ROUND(I397*H397,2)</f>
        <v>0</v>
      </c>
      <c r="K397" s="176" t="s">
        <v>231</v>
      </c>
      <c r="L397" s="40"/>
      <c r="M397" s="181" t="s">
        <v>19</v>
      </c>
      <c r="N397" s="182" t="s">
        <v>47</v>
      </c>
      <c r="O397" s="65"/>
      <c r="P397" s="183">
        <f>O397*H397</f>
        <v>0</v>
      </c>
      <c r="Q397" s="183">
        <v>5.0000000000000002E-5</v>
      </c>
      <c r="R397" s="183">
        <f>Q397*H397</f>
        <v>2.2800000000000003E-3</v>
      </c>
      <c r="S397" s="183">
        <v>0</v>
      </c>
      <c r="T397" s="184">
        <f>S397*H397</f>
        <v>0</v>
      </c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R397" s="185" t="s">
        <v>232</v>
      </c>
      <c r="AT397" s="185" t="s">
        <v>227</v>
      </c>
      <c r="AU397" s="185" t="s">
        <v>86</v>
      </c>
      <c r="AY397" s="18" t="s">
        <v>225</v>
      </c>
      <c r="BE397" s="186">
        <f>IF(N397="základní",J397,0)</f>
        <v>0</v>
      </c>
      <c r="BF397" s="186">
        <f>IF(N397="snížená",J397,0)</f>
        <v>0</v>
      </c>
      <c r="BG397" s="186">
        <f>IF(N397="zákl. přenesená",J397,0)</f>
        <v>0</v>
      </c>
      <c r="BH397" s="186">
        <f>IF(N397="sníž. přenesená",J397,0)</f>
        <v>0</v>
      </c>
      <c r="BI397" s="186">
        <f>IF(N397="nulová",J397,0)</f>
        <v>0</v>
      </c>
      <c r="BJ397" s="18" t="s">
        <v>84</v>
      </c>
      <c r="BK397" s="186">
        <f>ROUND(I397*H397,2)</f>
        <v>0</v>
      </c>
      <c r="BL397" s="18" t="s">
        <v>232</v>
      </c>
      <c r="BM397" s="185" t="s">
        <v>560</v>
      </c>
    </row>
    <row r="398" spans="1:65" s="13" customFormat="1" ht="11.25">
      <c r="B398" s="187"/>
      <c r="C398" s="188"/>
      <c r="D398" s="189" t="s">
        <v>234</v>
      </c>
      <c r="E398" s="190" t="s">
        <v>19</v>
      </c>
      <c r="F398" s="191" t="s">
        <v>561</v>
      </c>
      <c r="G398" s="188"/>
      <c r="H398" s="192">
        <v>4.5999999999999996</v>
      </c>
      <c r="I398" s="193"/>
      <c r="J398" s="188"/>
      <c r="K398" s="188"/>
      <c r="L398" s="194"/>
      <c r="M398" s="195"/>
      <c r="N398" s="196"/>
      <c r="O398" s="196"/>
      <c r="P398" s="196"/>
      <c r="Q398" s="196"/>
      <c r="R398" s="196"/>
      <c r="S398" s="196"/>
      <c r="T398" s="197"/>
      <c r="AT398" s="198" t="s">
        <v>234</v>
      </c>
      <c r="AU398" s="198" t="s">
        <v>86</v>
      </c>
      <c r="AV398" s="13" t="s">
        <v>86</v>
      </c>
      <c r="AW398" s="13" t="s">
        <v>37</v>
      </c>
      <c r="AX398" s="13" t="s">
        <v>76</v>
      </c>
      <c r="AY398" s="198" t="s">
        <v>225</v>
      </c>
    </row>
    <row r="399" spans="1:65" s="13" customFormat="1" ht="11.25">
      <c r="B399" s="187"/>
      <c r="C399" s="188"/>
      <c r="D399" s="189" t="s">
        <v>234</v>
      </c>
      <c r="E399" s="190" t="s">
        <v>19</v>
      </c>
      <c r="F399" s="191" t="s">
        <v>562</v>
      </c>
      <c r="G399" s="188"/>
      <c r="H399" s="192">
        <v>4.5999999999999996</v>
      </c>
      <c r="I399" s="193"/>
      <c r="J399" s="188"/>
      <c r="K399" s="188"/>
      <c r="L399" s="194"/>
      <c r="M399" s="195"/>
      <c r="N399" s="196"/>
      <c r="O399" s="196"/>
      <c r="P399" s="196"/>
      <c r="Q399" s="196"/>
      <c r="R399" s="196"/>
      <c r="S399" s="196"/>
      <c r="T399" s="197"/>
      <c r="AT399" s="198" t="s">
        <v>234</v>
      </c>
      <c r="AU399" s="198" t="s">
        <v>86</v>
      </c>
      <c r="AV399" s="13" t="s">
        <v>86</v>
      </c>
      <c r="AW399" s="13" t="s">
        <v>37</v>
      </c>
      <c r="AX399" s="13" t="s">
        <v>76</v>
      </c>
      <c r="AY399" s="198" t="s">
        <v>225</v>
      </c>
    </row>
    <row r="400" spans="1:65" s="13" customFormat="1" ht="11.25">
      <c r="B400" s="187"/>
      <c r="C400" s="188"/>
      <c r="D400" s="189" t="s">
        <v>234</v>
      </c>
      <c r="E400" s="190" t="s">
        <v>19</v>
      </c>
      <c r="F400" s="191" t="s">
        <v>563</v>
      </c>
      <c r="G400" s="188"/>
      <c r="H400" s="192">
        <v>4.5999999999999996</v>
      </c>
      <c r="I400" s="193"/>
      <c r="J400" s="188"/>
      <c r="K400" s="188"/>
      <c r="L400" s="194"/>
      <c r="M400" s="195"/>
      <c r="N400" s="196"/>
      <c r="O400" s="196"/>
      <c r="P400" s="196"/>
      <c r="Q400" s="196"/>
      <c r="R400" s="196"/>
      <c r="S400" s="196"/>
      <c r="T400" s="197"/>
      <c r="AT400" s="198" t="s">
        <v>234</v>
      </c>
      <c r="AU400" s="198" t="s">
        <v>86</v>
      </c>
      <c r="AV400" s="13" t="s">
        <v>86</v>
      </c>
      <c r="AW400" s="13" t="s">
        <v>37</v>
      </c>
      <c r="AX400" s="13" t="s">
        <v>76</v>
      </c>
      <c r="AY400" s="198" t="s">
        <v>225</v>
      </c>
    </row>
    <row r="401" spans="1:65" s="13" customFormat="1" ht="11.25">
      <c r="B401" s="187"/>
      <c r="C401" s="188"/>
      <c r="D401" s="189" t="s">
        <v>234</v>
      </c>
      <c r="E401" s="190" t="s">
        <v>19</v>
      </c>
      <c r="F401" s="191" t="s">
        <v>564</v>
      </c>
      <c r="G401" s="188"/>
      <c r="H401" s="192">
        <v>4.5999999999999996</v>
      </c>
      <c r="I401" s="193"/>
      <c r="J401" s="188"/>
      <c r="K401" s="188"/>
      <c r="L401" s="194"/>
      <c r="M401" s="195"/>
      <c r="N401" s="196"/>
      <c r="O401" s="196"/>
      <c r="P401" s="196"/>
      <c r="Q401" s="196"/>
      <c r="R401" s="196"/>
      <c r="S401" s="196"/>
      <c r="T401" s="197"/>
      <c r="AT401" s="198" t="s">
        <v>234</v>
      </c>
      <c r="AU401" s="198" t="s">
        <v>86</v>
      </c>
      <c r="AV401" s="13" t="s">
        <v>86</v>
      </c>
      <c r="AW401" s="13" t="s">
        <v>37</v>
      </c>
      <c r="AX401" s="13" t="s">
        <v>76</v>
      </c>
      <c r="AY401" s="198" t="s">
        <v>225</v>
      </c>
    </row>
    <row r="402" spans="1:65" s="13" customFormat="1" ht="11.25">
      <c r="B402" s="187"/>
      <c r="C402" s="188"/>
      <c r="D402" s="189" t="s">
        <v>234</v>
      </c>
      <c r="E402" s="190" t="s">
        <v>19</v>
      </c>
      <c r="F402" s="191" t="s">
        <v>565</v>
      </c>
      <c r="G402" s="188"/>
      <c r="H402" s="192">
        <v>4</v>
      </c>
      <c r="I402" s="193"/>
      <c r="J402" s="188"/>
      <c r="K402" s="188"/>
      <c r="L402" s="194"/>
      <c r="M402" s="195"/>
      <c r="N402" s="196"/>
      <c r="O402" s="196"/>
      <c r="P402" s="196"/>
      <c r="Q402" s="196"/>
      <c r="R402" s="196"/>
      <c r="S402" s="196"/>
      <c r="T402" s="197"/>
      <c r="AT402" s="198" t="s">
        <v>234</v>
      </c>
      <c r="AU402" s="198" t="s">
        <v>86</v>
      </c>
      <c r="AV402" s="13" t="s">
        <v>86</v>
      </c>
      <c r="AW402" s="13" t="s">
        <v>37</v>
      </c>
      <c r="AX402" s="13" t="s">
        <v>76</v>
      </c>
      <c r="AY402" s="198" t="s">
        <v>225</v>
      </c>
    </row>
    <row r="403" spans="1:65" s="13" customFormat="1" ht="11.25">
      <c r="B403" s="187"/>
      <c r="C403" s="188"/>
      <c r="D403" s="189" t="s">
        <v>234</v>
      </c>
      <c r="E403" s="190" t="s">
        <v>19</v>
      </c>
      <c r="F403" s="191" t="s">
        <v>566</v>
      </c>
      <c r="G403" s="188"/>
      <c r="H403" s="192">
        <v>4.5999999999999996</v>
      </c>
      <c r="I403" s="193"/>
      <c r="J403" s="188"/>
      <c r="K403" s="188"/>
      <c r="L403" s="194"/>
      <c r="M403" s="195"/>
      <c r="N403" s="196"/>
      <c r="O403" s="196"/>
      <c r="P403" s="196"/>
      <c r="Q403" s="196"/>
      <c r="R403" s="196"/>
      <c r="S403" s="196"/>
      <c r="T403" s="197"/>
      <c r="AT403" s="198" t="s">
        <v>234</v>
      </c>
      <c r="AU403" s="198" t="s">
        <v>86</v>
      </c>
      <c r="AV403" s="13" t="s">
        <v>86</v>
      </c>
      <c r="AW403" s="13" t="s">
        <v>37</v>
      </c>
      <c r="AX403" s="13" t="s">
        <v>76</v>
      </c>
      <c r="AY403" s="198" t="s">
        <v>225</v>
      </c>
    </row>
    <row r="404" spans="1:65" s="13" customFormat="1" ht="11.25">
      <c r="B404" s="187"/>
      <c r="C404" s="188"/>
      <c r="D404" s="189" t="s">
        <v>234</v>
      </c>
      <c r="E404" s="190" t="s">
        <v>19</v>
      </c>
      <c r="F404" s="191" t="s">
        <v>567</v>
      </c>
      <c r="G404" s="188"/>
      <c r="H404" s="192">
        <v>4</v>
      </c>
      <c r="I404" s="193"/>
      <c r="J404" s="188"/>
      <c r="K404" s="188"/>
      <c r="L404" s="194"/>
      <c r="M404" s="195"/>
      <c r="N404" s="196"/>
      <c r="O404" s="196"/>
      <c r="P404" s="196"/>
      <c r="Q404" s="196"/>
      <c r="R404" s="196"/>
      <c r="S404" s="196"/>
      <c r="T404" s="197"/>
      <c r="AT404" s="198" t="s">
        <v>234</v>
      </c>
      <c r="AU404" s="198" t="s">
        <v>86</v>
      </c>
      <c r="AV404" s="13" t="s">
        <v>86</v>
      </c>
      <c r="AW404" s="13" t="s">
        <v>37</v>
      </c>
      <c r="AX404" s="13" t="s">
        <v>76</v>
      </c>
      <c r="AY404" s="198" t="s">
        <v>225</v>
      </c>
    </row>
    <row r="405" spans="1:65" s="13" customFormat="1" ht="11.25">
      <c r="B405" s="187"/>
      <c r="C405" s="188"/>
      <c r="D405" s="189" t="s">
        <v>234</v>
      </c>
      <c r="E405" s="190" t="s">
        <v>19</v>
      </c>
      <c r="F405" s="191" t="s">
        <v>568</v>
      </c>
      <c r="G405" s="188"/>
      <c r="H405" s="192">
        <v>4</v>
      </c>
      <c r="I405" s="193"/>
      <c r="J405" s="188"/>
      <c r="K405" s="188"/>
      <c r="L405" s="194"/>
      <c r="M405" s="195"/>
      <c r="N405" s="196"/>
      <c r="O405" s="196"/>
      <c r="P405" s="196"/>
      <c r="Q405" s="196"/>
      <c r="R405" s="196"/>
      <c r="S405" s="196"/>
      <c r="T405" s="197"/>
      <c r="AT405" s="198" t="s">
        <v>234</v>
      </c>
      <c r="AU405" s="198" t="s">
        <v>86</v>
      </c>
      <c r="AV405" s="13" t="s">
        <v>86</v>
      </c>
      <c r="AW405" s="13" t="s">
        <v>37</v>
      </c>
      <c r="AX405" s="13" t="s">
        <v>76</v>
      </c>
      <c r="AY405" s="198" t="s">
        <v>225</v>
      </c>
    </row>
    <row r="406" spans="1:65" s="13" customFormat="1" ht="11.25">
      <c r="B406" s="187"/>
      <c r="C406" s="188"/>
      <c r="D406" s="189" t="s">
        <v>234</v>
      </c>
      <c r="E406" s="190" t="s">
        <v>19</v>
      </c>
      <c r="F406" s="191" t="s">
        <v>569</v>
      </c>
      <c r="G406" s="188"/>
      <c r="H406" s="192">
        <v>4.5999999999999996</v>
      </c>
      <c r="I406" s="193"/>
      <c r="J406" s="188"/>
      <c r="K406" s="188"/>
      <c r="L406" s="194"/>
      <c r="M406" s="195"/>
      <c r="N406" s="196"/>
      <c r="O406" s="196"/>
      <c r="P406" s="196"/>
      <c r="Q406" s="196"/>
      <c r="R406" s="196"/>
      <c r="S406" s="196"/>
      <c r="T406" s="197"/>
      <c r="AT406" s="198" t="s">
        <v>234</v>
      </c>
      <c r="AU406" s="198" t="s">
        <v>86</v>
      </c>
      <c r="AV406" s="13" t="s">
        <v>86</v>
      </c>
      <c r="AW406" s="13" t="s">
        <v>37</v>
      </c>
      <c r="AX406" s="13" t="s">
        <v>76</v>
      </c>
      <c r="AY406" s="198" t="s">
        <v>225</v>
      </c>
    </row>
    <row r="407" spans="1:65" s="13" customFormat="1" ht="11.25">
      <c r="B407" s="187"/>
      <c r="C407" s="188"/>
      <c r="D407" s="189" t="s">
        <v>234</v>
      </c>
      <c r="E407" s="190" t="s">
        <v>19</v>
      </c>
      <c r="F407" s="191" t="s">
        <v>570</v>
      </c>
      <c r="G407" s="188"/>
      <c r="H407" s="192">
        <v>6</v>
      </c>
      <c r="I407" s="193"/>
      <c r="J407" s="188"/>
      <c r="K407" s="188"/>
      <c r="L407" s="194"/>
      <c r="M407" s="195"/>
      <c r="N407" s="196"/>
      <c r="O407" s="196"/>
      <c r="P407" s="196"/>
      <c r="Q407" s="196"/>
      <c r="R407" s="196"/>
      <c r="S407" s="196"/>
      <c r="T407" s="197"/>
      <c r="AT407" s="198" t="s">
        <v>234</v>
      </c>
      <c r="AU407" s="198" t="s">
        <v>86</v>
      </c>
      <c r="AV407" s="13" t="s">
        <v>86</v>
      </c>
      <c r="AW407" s="13" t="s">
        <v>37</v>
      </c>
      <c r="AX407" s="13" t="s">
        <v>76</v>
      </c>
      <c r="AY407" s="198" t="s">
        <v>225</v>
      </c>
    </row>
    <row r="408" spans="1:65" s="14" customFormat="1" ht="11.25">
      <c r="B408" s="199"/>
      <c r="C408" s="200"/>
      <c r="D408" s="189" t="s">
        <v>234</v>
      </c>
      <c r="E408" s="201" t="s">
        <v>19</v>
      </c>
      <c r="F408" s="202" t="s">
        <v>245</v>
      </c>
      <c r="G408" s="200"/>
      <c r="H408" s="203">
        <v>45.6</v>
      </c>
      <c r="I408" s="204"/>
      <c r="J408" s="200"/>
      <c r="K408" s="200"/>
      <c r="L408" s="205"/>
      <c r="M408" s="206"/>
      <c r="N408" s="207"/>
      <c r="O408" s="207"/>
      <c r="P408" s="207"/>
      <c r="Q408" s="207"/>
      <c r="R408" s="207"/>
      <c r="S408" s="207"/>
      <c r="T408" s="208"/>
      <c r="AT408" s="209" t="s">
        <v>234</v>
      </c>
      <c r="AU408" s="209" t="s">
        <v>86</v>
      </c>
      <c r="AV408" s="14" t="s">
        <v>232</v>
      </c>
      <c r="AW408" s="14" t="s">
        <v>37</v>
      </c>
      <c r="AX408" s="14" t="s">
        <v>84</v>
      </c>
      <c r="AY408" s="209" t="s">
        <v>225</v>
      </c>
    </row>
    <row r="409" spans="1:65" s="2" customFormat="1" ht="24">
      <c r="A409" s="35"/>
      <c r="B409" s="36"/>
      <c r="C409" s="174" t="s">
        <v>178</v>
      </c>
      <c r="D409" s="174" t="s">
        <v>227</v>
      </c>
      <c r="E409" s="175" t="s">
        <v>571</v>
      </c>
      <c r="F409" s="176" t="s">
        <v>572</v>
      </c>
      <c r="G409" s="177" t="s">
        <v>559</v>
      </c>
      <c r="H409" s="178">
        <v>45.6</v>
      </c>
      <c r="I409" s="179"/>
      <c r="J409" s="180">
        <f>ROUND(I409*H409,2)</f>
        <v>0</v>
      </c>
      <c r="K409" s="176" t="s">
        <v>231</v>
      </c>
      <c r="L409" s="40"/>
      <c r="M409" s="181" t="s">
        <v>19</v>
      </c>
      <c r="N409" s="182" t="s">
        <v>47</v>
      </c>
      <c r="O409" s="65"/>
      <c r="P409" s="183">
        <f>O409*H409</f>
        <v>0</v>
      </c>
      <c r="Q409" s="183">
        <v>0</v>
      </c>
      <c r="R409" s="183">
        <f>Q409*H409</f>
        <v>0</v>
      </c>
      <c r="S409" s="183">
        <v>0</v>
      </c>
      <c r="T409" s="184">
        <f>S409*H409</f>
        <v>0</v>
      </c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R409" s="185" t="s">
        <v>232</v>
      </c>
      <c r="AT409" s="185" t="s">
        <v>227</v>
      </c>
      <c r="AU409" s="185" t="s">
        <v>86</v>
      </c>
      <c r="AY409" s="18" t="s">
        <v>225</v>
      </c>
      <c r="BE409" s="186">
        <f>IF(N409="základní",J409,0)</f>
        <v>0</v>
      </c>
      <c r="BF409" s="186">
        <f>IF(N409="snížená",J409,0)</f>
        <v>0</v>
      </c>
      <c r="BG409" s="186">
        <f>IF(N409="zákl. přenesená",J409,0)</f>
        <v>0</v>
      </c>
      <c r="BH409" s="186">
        <f>IF(N409="sníž. přenesená",J409,0)</f>
        <v>0</v>
      </c>
      <c r="BI409" s="186">
        <f>IF(N409="nulová",J409,0)</f>
        <v>0</v>
      </c>
      <c r="BJ409" s="18" t="s">
        <v>84</v>
      </c>
      <c r="BK409" s="186">
        <f>ROUND(I409*H409,2)</f>
        <v>0</v>
      </c>
      <c r="BL409" s="18" t="s">
        <v>232</v>
      </c>
      <c r="BM409" s="185" t="s">
        <v>573</v>
      </c>
    </row>
    <row r="410" spans="1:65" s="13" customFormat="1" ht="11.25">
      <c r="B410" s="187"/>
      <c r="C410" s="188"/>
      <c r="D410" s="189" t="s">
        <v>234</v>
      </c>
      <c r="E410" s="190" t="s">
        <v>19</v>
      </c>
      <c r="F410" s="191" t="s">
        <v>561</v>
      </c>
      <c r="G410" s="188"/>
      <c r="H410" s="192">
        <v>4.5999999999999996</v>
      </c>
      <c r="I410" s="193"/>
      <c r="J410" s="188"/>
      <c r="K410" s="188"/>
      <c r="L410" s="194"/>
      <c r="M410" s="195"/>
      <c r="N410" s="196"/>
      <c r="O410" s="196"/>
      <c r="P410" s="196"/>
      <c r="Q410" s="196"/>
      <c r="R410" s="196"/>
      <c r="S410" s="196"/>
      <c r="T410" s="197"/>
      <c r="AT410" s="198" t="s">
        <v>234</v>
      </c>
      <c r="AU410" s="198" t="s">
        <v>86</v>
      </c>
      <c r="AV410" s="13" t="s">
        <v>86</v>
      </c>
      <c r="AW410" s="13" t="s">
        <v>37</v>
      </c>
      <c r="AX410" s="13" t="s">
        <v>76</v>
      </c>
      <c r="AY410" s="198" t="s">
        <v>225</v>
      </c>
    </row>
    <row r="411" spans="1:65" s="13" customFormat="1" ht="11.25">
      <c r="B411" s="187"/>
      <c r="C411" s="188"/>
      <c r="D411" s="189" t="s">
        <v>234</v>
      </c>
      <c r="E411" s="190" t="s">
        <v>19</v>
      </c>
      <c r="F411" s="191" t="s">
        <v>562</v>
      </c>
      <c r="G411" s="188"/>
      <c r="H411" s="192">
        <v>4.5999999999999996</v>
      </c>
      <c r="I411" s="193"/>
      <c r="J411" s="188"/>
      <c r="K411" s="188"/>
      <c r="L411" s="194"/>
      <c r="M411" s="195"/>
      <c r="N411" s="196"/>
      <c r="O411" s="196"/>
      <c r="P411" s="196"/>
      <c r="Q411" s="196"/>
      <c r="R411" s="196"/>
      <c r="S411" s="196"/>
      <c r="T411" s="197"/>
      <c r="AT411" s="198" t="s">
        <v>234</v>
      </c>
      <c r="AU411" s="198" t="s">
        <v>86</v>
      </c>
      <c r="AV411" s="13" t="s">
        <v>86</v>
      </c>
      <c r="AW411" s="13" t="s">
        <v>37</v>
      </c>
      <c r="AX411" s="13" t="s">
        <v>76</v>
      </c>
      <c r="AY411" s="198" t="s">
        <v>225</v>
      </c>
    </row>
    <row r="412" spans="1:65" s="13" customFormat="1" ht="11.25">
      <c r="B412" s="187"/>
      <c r="C412" s="188"/>
      <c r="D412" s="189" t="s">
        <v>234</v>
      </c>
      <c r="E412" s="190" t="s">
        <v>19</v>
      </c>
      <c r="F412" s="191" t="s">
        <v>563</v>
      </c>
      <c r="G412" s="188"/>
      <c r="H412" s="192">
        <v>4.5999999999999996</v>
      </c>
      <c r="I412" s="193"/>
      <c r="J412" s="188"/>
      <c r="K412" s="188"/>
      <c r="L412" s="194"/>
      <c r="M412" s="195"/>
      <c r="N412" s="196"/>
      <c r="O412" s="196"/>
      <c r="P412" s="196"/>
      <c r="Q412" s="196"/>
      <c r="R412" s="196"/>
      <c r="S412" s="196"/>
      <c r="T412" s="197"/>
      <c r="AT412" s="198" t="s">
        <v>234</v>
      </c>
      <c r="AU412" s="198" t="s">
        <v>86</v>
      </c>
      <c r="AV412" s="13" t="s">
        <v>86</v>
      </c>
      <c r="AW412" s="13" t="s">
        <v>37</v>
      </c>
      <c r="AX412" s="13" t="s">
        <v>76</v>
      </c>
      <c r="AY412" s="198" t="s">
        <v>225</v>
      </c>
    </row>
    <row r="413" spans="1:65" s="13" customFormat="1" ht="11.25">
      <c r="B413" s="187"/>
      <c r="C413" s="188"/>
      <c r="D413" s="189" t="s">
        <v>234</v>
      </c>
      <c r="E413" s="190" t="s">
        <v>19</v>
      </c>
      <c r="F413" s="191" t="s">
        <v>564</v>
      </c>
      <c r="G413" s="188"/>
      <c r="H413" s="192">
        <v>4.5999999999999996</v>
      </c>
      <c r="I413" s="193"/>
      <c r="J413" s="188"/>
      <c r="K413" s="188"/>
      <c r="L413" s="194"/>
      <c r="M413" s="195"/>
      <c r="N413" s="196"/>
      <c r="O413" s="196"/>
      <c r="P413" s="196"/>
      <c r="Q413" s="196"/>
      <c r="R413" s="196"/>
      <c r="S413" s="196"/>
      <c r="T413" s="197"/>
      <c r="AT413" s="198" t="s">
        <v>234</v>
      </c>
      <c r="AU413" s="198" t="s">
        <v>86</v>
      </c>
      <c r="AV413" s="13" t="s">
        <v>86</v>
      </c>
      <c r="AW413" s="13" t="s">
        <v>37</v>
      </c>
      <c r="AX413" s="13" t="s">
        <v>76</v>
      </c>
      <c r="AY413" s="198" t="s">
        <v>225</v>
      </c>
    </row>
    <row r="414" spans="1:65" s="13" customFormat="1" ht="11.25">
      <c r="B414" s="187"/>
      <c r="C414" s="188"/>
      <c r="D414" s="189" t="s">
        <v>234</v>
      </c>
      <c r="E414" s="190" t="s">
        <v>19</v>
      </c>
      <c r="F414" s="191" t="s">
        <v>565</v>
      </c>
      <c r="G414" s="188"/>
      <c r="H414" s="192">
        <v>4</v>
      </c>
      <c r="I414" s="193"/>
      <c r="J414" s="188"/>
      <c r="K414" s="188"/>
      <c r="L414" s="194"/>
      <c r="M414" s="195"/>
      <c r="N414" s="196"/>
      <c r="O414" s="196"/>
      <c r="P414" s="196"/>
      <c r="Q414" s="196"/>
      <c r="R414" s="196"/>
      <c r="S414" s="196"/>
      <c r="T414" s="197"/>
      <c r="AT414" s="198" t="s">
        <v>234</v>
      </c>
      <c r="AU414" s="198" t="s">
        <v>86</v>
      </c>
      <c r="AV414" s="13" t="s">
        <v>86</v>
      </c>
      <c r="AW414" s="13" t="s">
        <v>37</v>
      </c>
      <c r="AX414" s="13" t="s">
        <v>76</v>
      </c>
      <c r="AY414" s="198" t="s">
        <v>225</v>
      </c>
    </row>
    <row r="415" spans="1:65" s="13" customFormat="1" ht="11.25">
      <c r="B415" s="187"/>
      <c r="C415" s="188"/>
      <c r="D415" s="189" t="s">
        <v>234</v>
      </c>
      <c r="E415" s="190" t="s">
        <v>19</v>
      </c>
      <c r="F415" s="191" t="s">
        <v>566</v>
      </c>
      <c r="G415" s="188"/>
      <c r="H415" s="192">
        <v>4.5999999999999996</v>
      </c>
      <c r="I415" s="193"/>
      <c r="J415" s="188"/>
      <c r="K415" s="188"/>
      <c r="L415" s="194"/>
      <c r="M415" s="195"/>
      <c r="N415" s="196"/>
      <c r="O415" s="196"/>
      <c r="P415" s="196"/>
      <c r="Q415" s="196"/>
      <c r="R415" s="196"/>
      <c r="S415" s="196"/>
      <c r="T415" s="197"/>
      <c r="AT415" s="198" t="s">
        <v>234</v>
      </c>
      <c r="AU415" s="198" t="s">
        <v>86</v>
      </c>
      <c r="AV415" s="13" t="s">
        <v>86</v>
      </c>
      <c r="AW415" s="13" t="s">
        <v>37</v>
      </c>
      <c r="AX415" s="13" t="s">
        <v>76</v>
      </c>
      <c r="AY415" s="198" t="s">
        <v>225</v>
      </c>
    </row>
    <row r="416" spans="1:65" s="13" customFormat="1" ht="11.25">
      <c r="B416" s="187"/>
      <c r="C416" s="188"/>
      <c r="D416" s="189" t="s">
        <v>234</v>
      </c>
      <c r="E416" s="190" t="s">
        <v>19</v>
      </c>
      <c r="F416" s="191" t="s">
        <v>567</v>
      </c>
      <c r="G416" s="188"/>
      <c r="H416" s="192">
        <v>4</v>
      </c>
      <c r="I416" s="193"/>
      <c r="J416" s="188"/>
      <c r="K416" s="188"/>
      <c r="L416" s="194"/>
      <c r="M416" s="195"/>
      <c r="N416" s="196"/>
      <c r="O416" s="196"/>
      <c r="P416" s="196"/>
      <c r="Q416" s="196"/>
      <c r="R416" s="196"/>
      <c r="S416" s="196"/>
      <c r="T416" s="197"/>
      <c r="AT416" s="198" t="s">
        <v>234</v>
      </c>
      <c r="AU416" s="198" t="s">
        <v>86</v>
      </c>
      <c r="AV416" s="13" t="s">
        <v>86</v>
      </c>
      <c r="AW416" s="13" t="s">
        <v>37</v>
      </c>
      <c r="AX416" s="13" t="s">
        <v>76</v>
      </c>
      <c r="AY416" s="198" t="s">
        <v>225</v>
      </c>
    </row>
    <row r="417" spans="1:65" s="13" customFormat="1" ht="11.25">
      <c r="B417" s="187"/>
      <c r="C417" s="188"/>
      <c r="D417" s="189" t="s">
        <v>234</v>
      </c>
      <c r="E417" s="190" t="s">
        <v>19</v>
      </c>
      <c r="F417" s="191" t="s">
        <v>568</v>
      </c>
      <c r="G417" s="188"/>
      <c r="H417" s="192">
        <v>4</v>
      </c>
      <c r="I417" s="193"/>
      <c r="J417" s="188"/>
      <c r="K417" s="188"/>
      <c r="L417" s="194"/>
      <c r="M417" s="195"/>
      <c r="N417" s="196"/>
      <c r="O417" s="196"/>
      <c r="P417" s="196"/>
      <c r="Q417" s="196"/>
      <c r="R417" s="196"/>
      <c r="S417" s="196"/>
      <c r="T417" s="197"/>
      <c r="AT417" s="198" t="s">
        <v>234</v>
      </c>
      <c r="AU417" s="198" t="s">
        <v>86</v>
      </c>
      <c r="AV417" s="13" t="s">
        <v>86</v>
      </c>
      <c r="AW417" s="13" t="s">
        <v>37</v>
      </c>
      <c r="AX417" s="13" t="s">
        <v>76</v>
      </c>
      <c r="AY417" s="198" t="s">
        <v>225</v>
      </c>
    </row>
    <row r="418" spans="1:65" s="13" customFormat="1" ht="11.25">
      <c r="B418" s="187"/>
      <c r="C418" s="188"/>
      <c r="D418" s="189" t="s">
        <v>234</v>
      </c>
      <c r="E418" s="190" t="s">
        <v>19</v>
      </c>
      <c r="F418" s="191" t="s">
        <v>569</v>
      </c>
      <c r="G418" s="188"/>
      <c r="H418" s="192">
        <v>4.5999999999999996</v>
      </c>
      <c r="I418" s="193"/>
      <c r="J418" s="188"/>
      <c r="K418" s="188"/>
      <c r="L418" s="194"/>
      <c r="M418" s="195"/>
      <c r="N418" s="196"/>
      <c r="O418" s="196"/>
      <c r="P418" s="196"/>
      <c r="Q418" s="196"/>
      <c r="R418" s="196"/>
      <c r="S418" s="196"/>
      <c r="T418" s="197"/>
      <c r="AT418" s="198" t="s">
        <v>234</v>
      </c>
      <c r="AU418" s="198" t="s">
        <v>86</v>
      </c>
      <c r="AV418" s="13" t="s">
        <v>86</v>
      </c>
      <c r="AW418" s="13" t="s">
        <v>37</v>
      </c>
      <c r="AX418" s="13" t="s">
        <v>76</v>
      </c>
      <c r="AY418" s="198" t="s">
        <v>225</v>
      </c>
    </row>
    <row r="419" spans="1:65" s="13" customFormat="1" ht="11.25">
      <c r="B419" s="187"/>
      <c r="C419" s="188"/>
      <c r="D419" s="189" t="s">
        <v>234</v>
      </c>
      <c r="E419" s="190" t="s">
        <v>19</v>
      </c>
      <c r="F419" s="191" t="s">
        <v>570</v>
      </c>
      <c r="G419" s="188"/>
      <c r="H419" s="192">
        <v>6</v>
      </c>
      <c r="I419" s="193"/>
      <c r="J419" s="188"/>
      <c r="K419" s="188"/>
      <c r="L419" s="194"/>
      <c r="M419" s="195"/>
      <c r="N419" s="196"/>
      <c r="O419" s="196"/>
      <c r="P419" s="196"/>
      <c r="Q419" s="196"/>
      <c r="R419" s="196"/>
      <c r="S419" s="196"/>
      <c r="T419" s="197"/>
      <c r="AT419" s="198" t="s">
        <v>234</v>
      </c>
      <c r="AU419" s="198" t="s">
        <v>86</v>
      </c>
      <c r="AV419" s="13" t="s">
        <v>86</v>
      </c>
      <c r="AW419" s="13" t="s">
        <v>37</v>
      </c>
      <c r="AX419" s="13" t="s">
        <v>76</v>
      </c>
      <c r="AY419" s="198" t="s">
        <v>225</v>
      </c>
    </row>
    <row r="420" spans="1:65" s="14" customFormat="1" ht="11.25">
      <c r="B420" s="199"/>
      <c r="C420" s="200"/>
      <c r="D420" s="189" t="s">
        <v>234</v>
      </c>
      <c r="E420" s="201" t="s">
        <v>19</v>
      </c>
      <c r="F420" s="202" t="s">
        <v>245</v>
      </c>
      <c r="G420" s="200"/>
      <c r="H420" s="203">
        <v>45.6</v>
      </c>
      <c r="I420" s="204"/>
      <c r="J420" s="200"/>
      <c r="K420" s="200"/>
      <c r="L420" s="205"/>
      <c r="M420" s="206"/>
      <c r="N420" s="207"/>
      <c r="O420" s="207"/>
      <c r="P420" s="207"/>
      <c r="Q420" s="207"/>
      <c r="R420" s="207"/>
      <c r="S420" s="207"/>
      <c r="T420" s="208"/>
      <c r="AT420" s="209" t="s">
        <v>234</v>
      </c>
      <c r="AU420" s="209" t="s">
        <v>86</v>
      </c>
      <c r="AV420" s="14" t="s">
        <v>232</v>
      </c>
      <c r="AW420" s="14" t="s">
        <v>37</v>
      </c>
      <c r="AX420" s="14" t="s">
        <v>84</v>
      </c>
      <c r="AY420" s="209" t="s">
        <v>225</v>
      </c>
    </row>
    <row r="421" spans="1:65" s="2" customFormat="1" ht="36">
      <c r="A421" s="35"/>
      <c r="B421" s="36"/>
      <c r="C421" s="174" t="s">
        <v>181</v>
      </c>
      <c r="D421" s="174" t="s">
        <v>227</v>
      </c>
      <c r="E421" s="175" t="s">
        <v>574</v>
      </c>
      <c r="F421" s="176" t="s">
        <v>575</v>
      </c>
      <c r="G421" s="177" t="s">
        <v>576</v>
      </c>
      <c r="H421" s="178">
        <v>25</v>
      </c>
      <c r="I421" s="179"/>
      <c r="J421" s="180">
        <f>ROUND(I421*H421,2)</f>
        <v>0</v>
      </c>
      <c r="K421" s="176" t="s">
        <v>231</v>
      </c>
      <c r="L421" s="40"/>
      <c r="M421" s="181" t="s">
        <v>19</v>
      </c>
      <c r="N421" s="182" t="s">
        <v>47</v>
      </c>
      <c r="O421" s="65"/>
      <c r="P421" s="183">
        <f>O421*H421</f>
        <v>0</v>
      </c>
      <c r="Q421" s="183">
        <v>0</v>
      </c>
      <c r="R421" s="183">
        <f>Q421*H421</f>
        <v>0</v>
      </c>
      <c r="S421" s="183">
        <v>0</v>
      </c>
      <c r="T421" s="184">
        <f>S421*H421</f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85" t="s">
        <v>232</v>
      </c>
      <c r="AT421" s="185" t="s">
        <v>227</v>
      </c>
      <c r="AU421" s="185" t="s">
        <v>86</v>
      </c>
      <c r="AY421" s="18" t="s">
        <v>225</v>
      </c>
      <c r="BE421" s="186">
        <f>IF(N421="základní",J421,0)</f>
        <v>0</v>
      </c>
      <c r="BF421" s="186">
        <f>IF(N421="snížená",J421,0)</f>
        <v>0</v>
      </c>
      <c r="BG421" s="186">
        <f>IF(N421="zákl. přenesená",J421,0)</f>
        <v>0</v>
      </c>
      <c r="BH421" s="186">
        <f>IF(N421="sníž. přenesená",J421,0)</f>
        <v>0</v>
      </c>
      <c r="BI421" s="186">
        <f>IF(N421="nulová",J421,0)</f>
        <v>0</v>
      </c>
      <c r="BJ421" s="18" t="s">
        <v>84</v>
      </c>
      <c r="BK421" s="186">
        <f>ROUND(I421*H421,2)</f>
        <v>0</v>
      </c>
      <c r="BL421" s="18" t="s">
        <v>232</v>
      </c>
      <c r="BM421" s="185" t="s">
        <v>577</v>
      </c>
    </row>
    <row r="422" spans="1:65" s="15" customFormat="1" ht="11.25">
      <c r="B422" s="224"/>
      <c r="C422" s="225"/>
      <c r="D422" s="189" t="s">
        <v>234</v>
      </c>
      <c r="E422" s="226" t="s">
        <v>19</v>
      </c>
      <c r="F422" s="227" t="s">
        <v>578</v>
      </c>
      <c r="G422" s="225"/>
      <c r="H422" s="226" t="s">
        <v>19</v>
      </c>
      <c r="I422" s="228"/>
      <c r="J422" s="225"/>
      <c r="K422" s="225"/>
      <c r="L422" s="229"/>
      <c r="M422" s="230"/>
      <c r="N422" s="231"/>
      <c r="O422" s="231"/>
      <c r="P422" s="231"/>
      <c r="Q422" s="231"/>
      <c r="R422" s="231"/>
      <c r="S422" s="231"/>
      <c r="T422" s="232"/>
      <c r="AT422" s="233" t="s">
        <v>234</v>
      </c>
      <c r="AU422" s="233" t="s">
        <v>86</v>
      </c>
      <c r="AV422" s="15" t="s">
        <v>84</v>
      </c>
      <c r="AW422" s="15" t="s">
        <v>37</v>
      </c>
      <c r="AX422" s="15" t="s">
        <v>76</v>
      </c>
      <c r="AY422" s="233" t="s">
        <v>225</v>
      </c>
    </row>
    <row r="423" spans="1:65" s="13" customFormat="1" ht="11.25">
      <c r="B423" s="187"/>
      <c r="C423" s="188"/>
      <c r="D423" s="189" t="s">
        <v>234</v>
      </c>
      <c r="E423" s="190" t="s">
        <v>19</v>
      </c>
      <c r="F423" s="191" t="s">
        <v>154</v>
      </c>
      <c r="G423" s="188"/>
      <c r="H423" s="192">
        <v>25</v>
      </c>
      <c r="I423" s="193"/>
      <c r="J423" s="188"/>
      <c r="K423" s="188"/>
      <c r="L423" s="194"/>
      <c r="M423" s="195"/>
      <c r="N423" s="196"/>
      <c r="O423" s="196"/>
      <c r="P423" s="196"/>
      <c r="Q423" s="196"/>
      <c r="R423" s="196"/>
      <c r="S423" s="196"/>
      <c r="T423" s="197"/>
      <c r="AT423" s="198" t="s">
        <v>234</v>
      </c>
      <c r="AU423" s="198" t="s">
        <v>86</v>
      </c>
      <c r="AV423" s="13" t="s">
        <v>86</v>
      </c>
      <c r="AW423" s="13" t="s">
        <v>37</v>
      </c>
      <c r="AX423" s="13" t="s">
        <v>84</v>
      </c>
      <c r="AY423" s="198" t="s">
        <v>225</v>
      </c>
    </row>
    <row r="424" spans="1:65" s="2" customFormat="1" ht="16.5" customHeight="1">
      <c r="A424" s="35"/>
      <c r="B424" s="36"/>
      <c r="C424" s="174" t="s">
        <v>184</v>
      </c>
      <c r="D424" s="174" t="s">
        <v>227</v>
      </c>
      <c r="E424" s="175" t="s">
        <v>579</v>
      </c>
      <c r="F424" s="176" t="s">
        <v>580</v>
      </c>
      <c r="G424" s="177" t="s">
        <v>248</v>
      </c>
      <c r="H424" s="178">
        <v>31.5</v>
      </c>
      <c r="I424" s="179"/>
      <c r="J424" s="180">
        <f>ROUND(I424*H424,2)</f>
        <v>0</v>
      </c>
      <c r="K424" s="176" t="s">
        <v>231</v>
      </c>
      <c r="L424" s="40"/>
      <c r="M424" s="181" t="s">
        <v>19</v>
      </c>
      <c r="N424" s="182" t="s">
        <v>47</v>
      </c>
      <c r="O424" s="65"/>
      <c r="P424" s="183">
        <f>O424*H424</f>
        <v>0</v>
      </c>
      <c r="Q424" s="183">
        <v>0</v>
      </c>
      <c r="R424" s="183">
        <f>Q424*H424</f>
        <v>0</v>
      </c>
      <c r="S424" s="183">
        <v>2</v>
      </c>
      <c r="T424" s="184">
        <f>S424*H424</f>
        <v>63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5" t="s">
        <v>232</v>
      </c>
      <c r="AT424" s="185" t="s">
        <v>227</v>
      </c>
      <c r="AU424" s="185" t="s">
        <v>86</v>
      </c>
      <c r="AY424" s="18" t="s">
        <v>225</v>
      </c>
      <c r="BE424" s="186">
        <f>IF(N424="základní",J424,0)</f>
        <v>0</v>
      </c>
      <c r="BF424" s="186">
        <f>IF(N424="snížená",J424,0)</f>
        <v>0</v>
      </c>
      <c r="BG424" s="186">
        <f>IF(N424="zákl. přenesená",J424,0)</f>
        <v>0</v>
      </c>
      <c r="BH424" s="186">
        <f>IF(N424="sníž. přenesená",J424,0)</f>
        <v>0</v>
      </c>
      <c r="BI424" s="186">
        <f>IF(N424="nulová",J424,0)</f>
        <v>0</v>
      </c>
      <c r="BJ424" s="18" t="s">
        <v>84</v>
      </c>
      <c r="BK424" s="186">
        <f>ROUND(I424*H424,2)</f>
        <v>0</v>
      </c>
      <c r="BL424" s="18" t="s">
        <v>232</v>
      </c>
      <c r="BM424" s="185" t="s">
        <v>581</v>
      </c>
    </row>
    <row r="425" spans="1:65" s="13" customFormat="1" ht="11.25">
      <c r="B425" s="187"/>
      <c r="C425" s="188"/>
      <c r="D425" s="189" t="s">
        <v>234</v>
      </c>
      <c r="E425" s="190" t="s">
        <v>19</v>
      </c>
      <c r="F425" s="191" t="s">
        <v>304</v>
      </c>
      <c r="G425" s="188"/>
      <c r="H425" s="192">
        <v>0.9</v>
      </c>
      <c r="I425" s="193"/>
      <c r="J425" s="188"/>
      <c r="K425" s="188"/>
      <c r="L425" s="194"/>
      <c r="M425" s="195"/>
      <c r="N425" s="196"/>
      <c r="O425" s="196"/>
      <c r="P425" s="196"/>
      <c r="Q425" s="196"/>
      <c r="R425" s="196"/>
      <c r="S425" s="196"/>
      <c r="T425" s="197"/>
      <c r="AT425" s="198" t="s">
        <v>234</v>
      </c>
      <c r="AU425" s="198" t="s">
        <v>86</v>
      </c>
      <c r="AV425" s="13" t="s">
        <v>86</v>
      </c>
      <c r="AW425" s="13" t="s">
        <v>37</v>
      </c>
      <c r="AX425" s="13" t="s">
        <v>76</v>
      </c>
      <c r="AY425" s="198" t="s">
        <v>225</v>
      </c>
    </row>
    <row r="426" spans="1:65" s="13" customFormat="1" ht="11.25">
      <c r="B426" s="187"/>
      <c r="C426" s="188"/>
      <c r="D426" s="189" t="s">
        <v>234</v>
      </c>
      <c r="E426" s="190" t="s">
        <v>19</v>
      </c>
      <c r="F426" s="191" t="s">
        <v>305</v>
      </c>
      <c r="G426" s="188"/>
      <c r="H426" s="192">
        <v>0.9</v>
      </c>
      <c r="I426" s="193"/>
      <c r="J426" s="188"/>
      <c r="K426" s="188"/>
      <c r="L426" s="194"/>
      <c r="M426" s="195"/>
      <c r="N426" s="196"/>
      <c r="O426" s="196"/>
      <c r="P426" s="196"/>
      <c r="Q426" s="196"/>
      <c r="R426" s="196"/>
      <c r="S426" s="196"/>
      <c r="T426" s="197"/>
      <c r="AT426" s="198" t="s">
        <v>234</v>
      </c>
      <c r="AU426" s="198" t="s">
        <v>86</v>
      </c>
      <c r="AV426" s="13" t="s">
        <v>86</v>
      </c>
      <c r="AW426" s="13" t="s">
        <v>37</v>
      </c>
      <c r="AX426" s="13" t="s">
        <v>76</v>
      </c>
      <c r="AY426" s="198" t="s">
        <v>225</v>
      </c>
    </row>
    <row r="427" spans="1:65" s="13" customFormat="1" ht="11.25">
      <c r="B427" s="187"/>
      <c r="C427" s="188"/>
      <c r="D427" s="189" t="s">
        <v>234</v>
      </c>
      <c r="E427" s="190" t="s">
        <v>19</v>
      </c>
      <c r="F427" s="191" t="s">
        <v>306</v>
      </c>
      <c r="G427" s="188"/>
      <c r="H427" s="192">
        <v>0.9</v>
      </c>
      <c r="I427" s="193"/>
      <c r="J427" s="188"/>
      <c r="K427" s="188"/>
      <c r="L427" s="194"/>
      <c r="M427" s="195"/>
      <c r="N427" s="196"/>
      <c r="O427" s="196"/>
      <c r="P427" s="196"/>
      <c r="Q427" s="196"/>
      <c r="R427" s="196"/>
      <c r="S427" s="196"/>
      <c r="T427" s="197"/>
      <c r="AT427" s="198" t="s">
        <v>234</v>
      </c>
      <c r="AU427" s="198" t="s">
        <v>86</v>
      </c>
      <c r="AV427" s="13" t="s">
        <v>86</v>
      </c>
      <c r="AW427" s="13" t="s">
        <v>37</v>
      </c>
      <c r="AX427" s="13" t="s">
        <v>76</v>
      </c>
      <c r="AY427" s="198" t="s">
        <v>225</v>
      </c>
    </row>
    <row r="428" spans="1:65" s="13" customFormat="1" ht="11.25">
      <c r="B428" s="187"/>
      <c r="C428" s="188"/>
      <c r="D428" s="189" t="s">
        <v>234</v>
      </c>
      <c r="E428" s="190" t="s">
        <v>19</v>
      </c>
      <c r="F428" s="191" t="s">
        <v>582</v>
      </c>
      <c r="G428" s="188"/>
      <c r="H428" s="192">
        <v>0.9</v>
      </c>
      <c r="I428" s="193"/>
      <c r="J428" s="188"/>
      <c r="K428" s="188"/>
      <c r="L428" s="194"/>
      <c r="M428" s="195"/>
      <c r="N428" s="196"/>
      <c r="O428" s="196"/>
      <c r="P428" s="196"/>
      <c r="Q428" s="196"/>
      <c r="R428" s="196"/>
      <c r="S428" s="196"/>
      <c r="T428" s="197"/>
      <c r="AT428" s="198" t="s">
        <v>234</v>
      </c>
      <c r="AU428" s="198" t="s">
        <v>86</v>
      </c>
      <c r="AV428" s="13" t="s">
        <v>86</v>
      </c>
      <c r="AW428" s="13" t="s">
        <v>37</v>
      </c>
      <c r="AX428" s="13" t="s">
        <v>76</v>
      </c>
      <c r="AY428" s="198" t="s">
        <v>225</v>
      </c>
    </row>
    <row r="429" spans="1:65" s="13" customFormat="1" ht="11.25">
      <c r="B429" s="187"/>
      <c r="C429" s="188"/>
      <c r="D429" s="189" t="s">
        <v>234</v>
      </c>
      <c r="E429" s="190" t="s">
        <v>19</v>
      </c>
      <c r="F429" s="191" t="s">
        <v>322</v>
      </c>
      <c r="G429" s="188"/>
      <c r="H429" s="192">
        <v>0.9</v>
      </c>
      <c r="I429" s="193"/>
      <c r="J429" s="188"/>
      <c r="K429" s="188"/>
      <c r="L429" s="194"/>
      <c r="M429" s="195"/>
      <c r="N429" s="196"/>
      <c r="O429" s="196"/>
      <c r="P429" s="196"/>
      <c r="Q429" s="196"/>
      <c r="R429" s="196"/>
      <c r="S429" s="196"/>
      <c r="T429" s="197"/>
      <c r="AT429" s="198" t="s">
        <v>234</v>
      </c>
      <c r="AU429" s="198" t="s">
        <v>86</v>
      </c>
      <c r="AV429" s="13" t="s">
        <v>86</v>
      </c>
      <c r="AW429" s="13" t="s">
        <v>37</v>
      </c>
      <c r="AX429" s="13" t="s">
        <v>76</v>
      </c>
      <c r="AY429" s="198" t="s">
        <v>225</v>
      </c>
    </row>
    <row r="430" spans="1:65" s="13" customFormat="1" ht="11.25">
      <c r="B430" s="187"/>
      <c r="C430" s="188"/>
      <c r="D430" s="189" t="s">
        <v>234</v>
      </c>
      <c r="E430" s="190" t="s">
        <v>19</v>
      </c>
      <c r="F430" s="191" t="s">
        <v>323</v>
      </c>
      <c r="G430" s="188"/>
      <c r="H430" s="192">
        <v>0.9</v>
      </c>
      <c r="I430" s="193"/>
      <c r="J430" s="188"/>
      <c r="K430" s="188"/>
      <c r="L430" s="194"/>
      <c r="M430" s="195"/>
      <c r="N430" s="196"/>
      <c r="O430" s="196"/>
      <c r="P430" s="196"/>
      <c r="Q430" s="196"/>
      <c r="R430" s="196"/>
      <c r="S430" s="196"/>
      <c r="T430" s="197"/>
      <c r="AT430" s="198" t="s">
        <v>234</v>
      </c>
      <c r="AU430" s="198" t="s">
        <v>86</v>
      </c>
      <c r="AV430" s="13" t="s">
        <v>86</v>
      </c>
      <c r="AW430" s="13" t="s">
        <v>37</v>
      </c>
      <c r="AX430" s="13" t="s">
        <v>76</v>
      </c>
      <c r="AY430" s="198" t="s">
        <v>225</v>
      </c>
    </row>
    <row r="431" spans="1:65" s="13" customFormat="1" ht="11.25">
      <c r="B431" s="187"/>
      <c r="C431" s="188"/>
      <c r="D431" s="189" t="s">
        <v>234</v>
      </c>
      <c r="E431" s="190" t="s">
        <v>19</v>
      </c>
      <c r="F431" s="191" t="s">
        <v>310</v>
      </c>
      <c r="G431" s="188"/>
      <c r="H431" s="192">
        <v>0.9</v>
      </c>
      <c r="I431" s="193"/>
      <c r="J431" s="188"/>
      <c r="K431" s="188"/>
      <c r="L431" s="194"/>
      <c r="M431" s="195"/>
      <c r="N431" s="196"/>
      <c r="O431" s="196"/>
      <c r="P431" s="196"/>
      <c r="Q431" s="196"/>
      <c r="R431" s="196"/>
      <c r="S431" s="196"/>
      <c r="T431" s="197"/>
      <c r="AT431" s="198" t="s">
        <v>234</v>
      </c>
      <c r="AU431" s="198" t="s">
        <v>86</v>
      </c>
      <c r="AV431" s="13" t="s">
        <v>86</v>
      </c>
      <c r="AW431" s="13" t="s">
        <v>37</v>
      </c>
      <c r="AX431" s="13" t="s">
        <v>76</v>
      </c>
      <c r="AY431" s="198" t="s">
        <v>225</v>
      </c>
    </row>
    <row r="432" spans="1:65" s="13" customFormat="1" ht="11.25">
      <c r="B432" s="187"/>
      <c r="C432" s="188"/>
      <c r="D432" s="189" t="s">
        <v>234</v>
      </c>
      <c r="E432" s="190" t="s">
        <v>19</v>
      </c>
      <c r="F432" s="191" t="s">
        <v>319</v>
      </c>
      <c r="G432" s="188"/>
      <c r="H432" s="192">
        <v>0.9</v>
      </c>
      <c r="I432" s="193"/>
      <c r="J432" s="188"/>
      <c r="K432" s="188"/>
      <c r="L432" s="194"/>
      <c r="M432" s="195"/>
      <c r="N432" s="196"/>
      <c r="O432" s="196"/>
      <c r="P432" s="196"/>
      <c r="Q432" s="196"/>
      <c r="R432" s="196"/>
      <c r="S432" s="196"/>
      <c r="T432" s="197"/>
      <c r="AT432" s="198" t="s">
        <v>234</v>
      </c>
      <c r="AU432" s="198" t="s">
        <v>86</v>
      </c>
      <c r="AV432" s="13" t="s">
        <v>86</v>
      </c>
      <c r="AW432" s="13" t="s">
        <v>37</v>
      </c>
      <c r="AX432" s="13" t="s">
        <v>76</v>
      </c>
      <c r="AY432" s="198" t="s">
        <v>225</v>
      </c>
    </row>
    <row r="433" spans="1:65" s="13" customFormat="1" ht="11.25">
      <c r="B433" s="187"/>
      <c r="C433" s="188"/>
      <c r="D433" s="189" t="s">
        <v>234</v>
      </c>
      <c r="E433" s="190" t="s">
        <v>19</v>
      </c>
      <c r="F433" s="191" t="s">
        <v>320</v>
      </c>
      <c r="G433" s="188"/>
      <c r="H433" s="192">
        <v>4.5</v>
      </c>
      <c r="I433" s="193"/>
      <c r="J433" s="188"/>
      <c r="K433" s="188"/>
      <c r="L433" s="194"/>
      <c r="M433" s="195"/>
      <c r="N433" s="196"/>
      <c r="O433" s="196"/>
      <c r="P433" s="196"/>
      <c r="Q433" s="196"/>
      <c r="R433" s="196"/>
      <c r="S433" s="196"/>
      <c r="T433" s="197"/>
      <c r="AT433" s="198" t="s">
        <v>234</v>
      </c>
      <c r="AU433" s="198" t="s">
        <v>86</v>
      </c>
      <c r="AV433" s="13" t="s">
        <v>86</v>
      </c>
      <c r="AW433" s="13" t="s">
        <v>37</v>
      </c>
      <c r="AX433" s="13" t="s">
        <v>76</v>
      </c>
      <c r="AY433" s="198" t="s">
        <v>225</v>
      </c>
    </row>
    <row r="434" spans="1:65" s="13" customFormat="1" ht="11.25">
      <c r="B434" s="187"/>
      <c r="C434" s="188"/>
      <c r="D434" s="189" t="s">
        <v>234</v>
      </c>
      <c r="E434" s="190" t="s">
        <v>19</v>
      </c>
      <c r="F434" s="191" t="s">
        <v>321</v>
      </c>
      <c r="G434" s="188"/>
      <c r="H434" s="192">
        <v>4.5</v>
      </c>
      <c r="I434" s="193"/>
      <c r="J434" s="188"/>
      <c r="K434" s="188"/>
      <c r="L434" s="194"/>
      <c r="M434" s="195"/>
      <c r="N434" s="196"/>
      <c r="O434" s="196"/>
      <c r="P434" s="196"/>
      <c r="Q434" s="196"/>
      <c r="R434" s="196"/>
      <c r="S434" s="196"/>
      <c r="T434" s="197"/>
      <c r="AT434" s="198" t="s">
        <v>234</v>
      </c>
      <c r="AU434" s="198" t="s">
        <v>86</v>
      </c>
      <c r="AV434" s="13" t="s">
        <v>86</v>
      </c>
      <c r="AW434" s="13" t="s">
        <v>37</v>
      </c>
      <c r="AX434" s="13" t="s">
        <v>76</v>
      </c>
      <c r="AY434" s="198" t="s">
        <v>225</v>
      </c>
    </row>
    <row r="435" spans="1:65" s="13" customFormat="1" ht="11.25">
      <c r="B435" s="187"/>
      <c r="C435" s="188"/>
      <c r="D435" s="189" t="s">
        <v>234</v>
      </c>
      <c r="E435" s="190" t="s">
        <v>19</v>
      </c>
      <c r="F435" s="191" t="s">
        <v>322</v>
      </c>
      <c r="G435" s="188"/>
      <c r="H435" s="192">
        <v>0.9</v>
      </c>
      <c r="I435" s="193"/>
      <c r="J435" s="188"/>
      <c r="K435" s="188"/>
      <c r="L435" s="194"/>
      <c r="M435" s="195"/>
      <c r="N435" s="196"/>
      <c r="O435" s="196"/>
      <c r="P435" s="196"/>
      <c r="Q435" s="196"/>
      <c r="R435" s="196"/>
      <c r="S435" s="196"/>
      <c r="T435" s="197"/>
      <c r="AT435" s="198" t="s">
        <v>234</v>
      </c>
      <c r="AU435" s="198" t="s">
        <v>86</v>
      </c>
      <c r="AV435" s="13" t="s">
        <v>86</v>
      </c>
      <c r="AW435" s="13" t="s">
        <v>37</v>
      </c>
      <c r="AX435" s="13" t="s">
        <v>76</v>
      </c>
      <c r="AY435" s="198" t="s">
        <v>225</v>
      </c>
    </row>
    <row r="436" spans="1:65" s="13" customFormat="1" ht="11.25">
      <c r="B436" s="187"/>
      <c r="C436" s="188"/>
      <c r="D436" s="189" t="s">
        <v>234</v>
      </c>
      <c r="E436" s="190" t="s">
        <v>19</v>
      </c>
      <c r="F436" s="191" t="s">
        <v>323</v>
      </c>
      <c r="G436" s="188"/>
      <c r="H436" s="192">
        <v>0.9</v>
      </c>
      <c r="I436" s="193"/>
      <c r="J436" s="188"/>
      <c r="K436" s="188"/>
      <c r="L436" s="194"/>
      <c r="M436" s="195"/>
      <c r="N436" s="196"/>
      <c r="O436" s="196"/>
      <c r="P436" s="196"/>
      <c r="Q436" s="196"/>
      <c r="R436" s="196"/>
      <c r="S436" s="196"/>
      <c r="T436" s="197"/>
      <c r="AT436" s="198" t="s">
        <v>234</v>
      </c>
      <c r="AU436" s="198" t="s">
        <v>86</v>
      </c>
      <c r="AV436" s="13" t="s">
        <v>86</v>
      </c>
      <c r="AW436" s="13" t="s">
        <v>37</v>
      </c>
      <c r="AX436" s="13" t="s">
        <v>76</v>
      </c>
      <c r="AY436" s="198" t="s">
        <v>225</v>
      </c>
    </row>
    <row r="437" spans="1:65" s="13" customFormat="1" ht="11.25">
      <c r="B437" s="187"/>
      <c r="C437" s="188"/>
      <c r="D437" s="189" t="s">
        <v>234</v>
      </c>
      <c r="E437" s="190" t="s">
        <v>19</v>
      </c>
      <c r="F437" s="191" t="s">
        <v>324</v>
      </c>
      <c r="G437" s="188"/>
      <c r="H437" s="192">
        <v>4.5</v>
      </c>
      <c r="I437" s="193"/>
      <c r="J437" s="188"/>
      <c r="K437" s="188"/>
      <c r="L437" s="194"/>
      <c r="M437" s="195"/>
      <c r="N437" s="196"/>
      <c r="O437" s="196"/>
      <c r="P437" s="196"/>
      <c r="Q437" s="196"/>
      <c r="R437" s="196"/>
      <c r="S437" s="196"/>
      <c r="T437" s="197"/>
      <c r="AT437" s="198" t="s">
        <v>234</v>
      </c>
      <c r="AU437" s="198" t="s">
        <v>86</v>
      </c>
      <c r="AV437" s="13" t="s">
        <v>86</v>
      </c>
      <c r="AW437" s="13" t="s">
        <v>37</v>
      </c>
      <c r="AX437" s="13" t="s">
        <v>76</v>
      </c>
      <c r="AY437" s="198" t="s">
        <v>225</v>
      </c>
    </row>
    <row r="438" spans="1:65" s="13" customFormat="1" ht="11.25">
      <c r="B438" s="187"/>
      <c r="C438" s="188"/>
      <c r="D438" s="189" t="s">
        <v>234</v>
      </c>
      <c r="E438" s="190" t="s">
        <v>19</v>
      </c>
      <c r="F438" s="191" t="s">
        <v>325</v>
      </c>
      <c r="G438" s="188"/>
      <c r="H438" s="192">
        <v>4.5</v>
      </c>
      <c r="I438" s="193"/>
      <c r="J438" s="188"/>
      <c r="K438" s="188"/>
      <c r="L438" s="194"/>
      <c r="M438" s="195"/>
      <c r="N438" s="196"/>
      <c r="O438" s="196"/>
      <c r="P438" s="196"/>
      <c r="Q438" s="196"/>
      <c r="R438" s="196"/>
      <c r="S438" s="196"/>
      <c r="T438" s="197"/>
      <c r="AT438" s="198" t="s">
        <v>234</v>
      </c>
      <c r="AU438" s="198" t="s">
        <v>86</v>
      </c>
      <c r="AV438" s="13" t="s">
        <v>86</v>
      </c>
      <c r="AW438" s="13" t="s">
        <v>37</v>
      </c>
      <c r="AX438" s="13" t="s">
        <v>76</v>
      </c>
      <c r="AY438" s="198" t="s">
        <v>225</v>
      </c>
    </row>
    <row r="439" spans="1:65" s="13" customFormat="1" ht="11.25">
      <c r="B439" s="187"/>
      <c r="C439" s="188"/>
      <c r="D439" s="189" t="s">
        <v>234</v>
      </c>
      <c r="E439" s="190" t="s">
        <v>19</v>
      </c>
      <c r="F439" s="191" t="s">
        <v>326</v>
      </c>
      <c r="G439" s="188"/>
      <c r="H439" s="192">
        <v>4.5</v>
      </c>
      <c r="I439" s="193"/>
      <c r="J439" s="188"/>
      <c r="K439" s="188"/>
      <c r="L439" s="194"/>
      <c r="M439" s="195"/>
      <c r="N439" s="196"/>
      <c r="O439" s="196"/>
      <c r="P439" s="196"/>
      <c r="Q439" s="196"/>
      <c r="R439" s="196"/>
      <c r="S439" s="196"/>
      <c r="T439" s="197"/>
      <c r="AT439" s="198" t="s">
        <v>234</v>
      </c>
      <c r="AU439" s="198" t="s">
        <v>86</v>
      </c>
      <c r="AV439" s="13" t="s">
        <v>86</v>
      </c>
      <c r="AW439" s="13" t="s">
        <v>37</v>
      </c>
      <c r="AX439" s="13" t="s">
        <v>76</v>
      </c>
      <c r="AY439" s="198" t="s">
        <v>225</v>
      </c>
    </row>
    <row r="440" spans="1:65" s="14" customFormat="1" ht="11.25">
      <c r="B440" s="199"/>
      <c r="C440" s="200"/>
      <c r="D440" s="189" t="s">
        <v>234</v>
      </c>
      <c r="E440" s="201" t="s">
        <v>19</v>
      </c>
      <c r="F440" s="202" t="s">
        <v>245</v>
      </c>
      <c r="G440" s="200"/>
      <c r="H440" s="203">
        <v>31.5</v>
      </c>
      <c r="I440" s="204"/>
      <c r="J440" s="200"/>
      <c r="K440" s="200"/>
      <c r="L440" s="205"/>
      <c r="M440" s="206"/>
      <c r="N440" s="207"/>
      <c r="O440" s="207"/>
      <c r="P440" s="207"/>
      <c r="Q440" s="207"/>
      <c r="R440" s="207"/>
      <c r="S440" s="207"/>
      <c r="T440" s="208"/>
      <c r="AT440" s="209" t="s">
        <v>234</v>
      </c>
      <c r="AU440" s="209" t="s">
        <v>86</v>
      </c>
      <c r="AV440" s="14" t="s">
        <v>232</v>
      </c>
      <c r="AW440" s="14" t="s">
        <v>37</v>
      </c>
      <c r="AX440" s="14" t="s">
        <v>84</v>
      </c>
      <c r="AY440" s="209" t="s">
        <v>225</v>
      </c>
    </row>
    <row r="441" spans="1:65" s="2" customFormat="1" ht="55.5" customHeight="1">
      <c r="A441" s="35"/>
      <c r="B441" s="36"/>
      <c r="C441" s="174" t="s">
        <v>187</v>
      </c>
      <c r="D441" s="174" t="s">
        <v>227</v>
      </c>
      <c r="E441" s="175" t="s">
        <v>583</v>
      </c>
      <c r="F441" s="176" t="s">
        <v>584</v>
      </c>
      <c r="G441" s="177" t="s">
        <v>380</v>
      </c>
      <c r="H441" s="178">
        <v>54</v>
      </c>
      <c r="I441" s="179"/>
      <c r="J441" s="180">
        <f>ROUND(I441*H441,2)</f>
        <v>0</v>
      </c>
      <c r="K441" s="176" t="s">
        <v>231</v>
      </c>
      <c r="L441" s="40"/>
      <c r="M441" s="181" t="s">
        <v>19</v>
      </c>
      <c r="N441" s="182" t="s">
        <v>47</v>
      </c>
      <c r="O441" s="65"/>
      <c r="P441" s="183">
        <f>O441*H441</f>
        <v>0</v>
      </c>
      <c r="Q441" s="183">
        <v>0</v>
      </c>
      <c r="R441" s="183">
        <f>Q441*H441</f>
        <v>0</v>
      </c>
      <c r="S441" s="183">
        <v>8.2000000000000003E-2</v>
      </c>
      <c r="T441" s="184">
        <f>S441*H441</f>
        <v>4.4279999999999999</v>
      </c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R441" s="185" t="s">
        <v>232</v>
      </c>
      <c r="AT441" s="185" t="s">
        <v>227</v>
      </c>
      <c r="AU441" s="185" t="s">
        <v>86</v>
      </c>
      <c r="AY441" s="18" t="s">
        <v>225</v>
      </c>
      <c r="BE441" s="186">
        <f>IF(N441="základní",J441,0)</f>
        <v>0</v>
      </c>
      <c r="BF441" s="186">
        <f>IF(N441="snížená",J441,0)</f>
        <v>0</v>
      </c>
      <c r="BG441" s="186">
        <f>IF(N441="zákl. přenesená",J441,0)</f>
        <v>0</v>
      </c>
      <c r="BH441" s="186">
        <f>IF(N441="sníž. přenesená",J441,0)</f>
        <v>0</v>
      </c>
      <c r="BI441" s="186">
        <f>IF(N441="nulová",J441,0)</f>
        <v>0</v>
      </c>
      <c r="BJ441" s="18" t="s">
        <v>84</v>
      </c>
      <c r="BK441" s="186">
        <f>ROUND(I441*H441,2)</f>
        <v>0</v>
      </c>
      <c r="BL441" s="18" t="s">
        <v>232</v>
      </c>
      <c r="BM441" s="185" t="s">
        <v>585</v>
      </c>
    </row>
    <row r="442" spans="1:65" s="13" customFormat="1" ht="11.25">
      <c r="B442" s="187"/>
      <c r="C442" s="188"/>
      <c r="D442" s="189" t="s">
        <v>234</v>
      </c>
      <c r="E442" s="190" t="s">
        <v>19</v>
      </c>
      <c r="F442" s="191" t="s">
        <v>536</v>
      </c>
      <c r="G442" s="188"/>
      <c r="H442" s="192">
        <v>2</v>
      </c>
      <c r="I442" s="193"/>
      <c r="J442" s="188"/>
      <c r="K442" s="188"/>
      <c r="L442" s="194"/>
      <c r="M442" s="195"/>
      <c r="N442" s="196"/>
      <c r="O442" s="196"/>
      <c r="P442" s="196"/>
      <c r="Q442" s="196"/>
      <c r="R442" s="196"/>
      <c r="S442" s="196"/>
      <c r="T442" s="197"/>
      <c r="AT442" s="198" t="s">
        <v>234</v>
      </c>
      <c r="AU442" s="198" t="s">
        <v>86</v>
      </c>
      <c r="AV442" s="13" t="s">
        <v>86</v>
      </c>
      <c r="AW442" s="13" t="s">
        <v>37</v>
      </c>
      <c r="AX442" s="13" t="s">
        <v>76</v>
      </c>
      <c r="AY442" s="198" t="s">
        <v>225</v>
      </c>
    </row>
    <row r="443" spans="1:65" s="13" customFormat="1" ht="11.25">
      <c r="B443" s="187"/>
      <c r="C443" s="188"/>
      <c r="D443" s="189" t="s">
        <v>234</v>
      </c>
      <c r="E443" s="190" t="s">
        <v>19</v>
      </c>
      <c r="F443" s="191" t="s">
        <v>385</v>
      </c>
      <c r="G443" s="188"/>
      <c r="H443" s="192">
        <v>2</v>
      </c>
      <c r="I443" s="193"/>
      <c r="J443" s="188"/>
      <c r="K443" s="188"/>
      <c r="L443" s="194"/>
      <c r="M443" s="195"/>
      <c r="N443" s="196"/>
      <c r="O443" s="196"/>
      <c r="P443" s="196"/>
      <c r="Q443" s="196"/>
      <c r="R443" s="196"/>
      <c r="S443" s="196"/>
      <c r="T443" s="197"/>
      <c r="AT443" s="198" t="s">
        <v>234</v>
      </c>
      <c r="AU443" s="198" t="s">
        <v>86</v>
      </c>
      <c r="AV443" s="13" t="s">
        <v>86</v>
      </c>
      <c r="AW443" s="13" t="s">
        <v>37</v>
      </c>
      <c r="AX443" s="13" t="s">
        <v>76</v>
      </c>
      <c r="AY443" s="198" t="s">
        <v>225</v>
      </c>
    </row>
    <row r="444" spans="1:65" s="13" customFormat="1" ht="11.25">
      <c r="B444" s="187"/>
      <c r="C444" s="188"/>
      <c r="D444" s="189" t="s">
        <v>234</v>
      </c>
      <c r="E444" s="190" t="s">
        <v>19</v>
      </c>
      <c r="F444" s="191" t="s">
        <v>537</v>
      </c>
      <c r="G444" s="188"/>
      <c r="H444" s="192">
        <v>2</v>
      </c>
      <c r="I444" s="193"/>
      <c r="J444" s="188"/>
      <c r="K444" s="188"/>
      <c r="L444" s="194"/>
      <c r="M444" s="195"/>
      <c r="N444" s="196"/>
      <c r="O444" s="196"/>
      <c r="P444" s="196"/>
      <c r="Q444" s="196"/>
      <c r="R444" s="196"/>
      <c r="S444" s="196"/>
      <c r="T444" s="197"/>
      <c r="AT444" s="198" t="s">
        <v>234</v>
      </c>
      <c r="AU444" s="198" t="s">
        <v>86</v>
      </c>
      <c r="AV444" s="13" t="s">
        <v>86</v>
      </c>
      <c r="AW444" s="13" t="s">
        <v>37</v>
      </c>
      <c r="AX444" s="13" t="s">
        <v>76</v>
      </c>
      <c r="AY444" s="198" t="s">
        <v>225</v>
      </c>
    </row>
    <row r="445" spans="1:65" s="13" customFormat="1" ht="11.25">
      <c r="B445" s="187"/>
      <c r="C445" s="188"/>
      <c r="D445" s="189" t="s">
        <v>234</v>
      </c>
      <c r="E445" s="190" t="s">
        <v>19</v>
      </c>
      <c r="F445" s="191" t="s">
        <v>538</v>
      </c>
      <c r="G445" s="188"/>
      <c r="H445" s="192">
        <v>2</v>
      </c>
      <c r="I445" s="193"/>
      <c r="J445" s="188"/>
      <c r="K445" s="188"/>
      <c r="L445" s="194"/>
      <c r="M445" s="195"/>
      <c r="N445" s="196"/>
      <c r="O445" s="196"/>
      <c r="P445" s="196"/>
      <c r="Q445" s="196"/>
      <c r="R445" s="196"/>
      <c r="S445" s="196"/>
      <c r="T445" s="197"/>
      <c r="AT445" s="198" t="s">
        <v>234</v>
      </c>
      <c r="AU445" s="198" t="s">
        <v>86</v>
      </c>
      <c r="AV445" s="13" t="s">
        <v>86</v>
      </c>
      <c r="AW445" s="13" t="s">
        <v>37</v>
      </c>
      <c r="AX445" s="13" t="s">
        <v>76</v>
      </c>
      <c r="AY445" s="198" t="s">
        <v>225</v>
      </c>
    </row>
    <row r="446" spans="1:65" s="13" customFormat="1" ht="11.25">
      <c r="B446" s="187"/>
      <c r="C446" s="188"/>
      <c r="D446" s="189" t="s">
        <v>234</v>
      </c>
      <c r="E446" s="190" t="s">
        <v>19</v>
      </c>
      <c r="F446" s="191" t="s">
        <v>391</v>
      </c>
      <c r="G446" s="188"/>
      <c r="H446" s="192">
        <v>2</v>
      </c>
      <c r="I446" s="193"/>
      <c r="J446" s="188"/>
      <c r="K446" s="188"/>
      <c r="L446" s="194"/>
      <c r="M446" s="195"/>
      <c r="N446" s="196"/>
      <c r="O446" s="196"/>
      <c r="P446" s="196"/>
      <c r="Q446" s="196"/>
      <c r="R446" s="196"/>
      <c r="S446" s="196"/>
      <c r="T446" s="197"/>
      <c r="AT446" s="198" t="s">
        <v>234</v>
      </c>
      <c r="AU446" s="198" t="s">
        <v>86</v>
      </c>
      <c r="AV446" s="13" t="s">
        <v>86</v>
      </c>
      <c r="AW446" s="13" t="s">
        <v>37</v>
      </c>
      <c r="AX446" s="13" t="s">
        <v>76</v>
      </c>
      <c r="AY446" s="198" t="s">
        <v>225</v>
      </c>
    </row>
    <row r="447" spans="1:65" s="13" customFormat="1" ht="11.25">
      <c r="B447" s="187"/>
      <c r="C447" s="188"/>
      <c r="D447" s="189" t="s">
        <v>234</v>
      </c>
      <c r="E447" s="190" t="s">
        <v>19</v>
      </c>
      <c r="F447" s="191" t="s">
        <v>395</v>
      </c>
      <c r="G447" s="188"/>
      <c r="H447" s="192">
        <v>2</v>
      </c>
      <c r="I447" s="193"/>
      <c r="J447" s="188"/>
      <c r="K447" s="188"/>
      <c r="L447" s="194"/>
      <c r="M447" s="195"/>
      <c r="N447" s="196"/>
      <c r="O447" s="196"/>
      <c r="P447" s="196"/>
      <c r="Q447" s="196"/>
      <c r="R447" s="196"/>
      <c r="S447" s="196"/>
      <c r="T447" s="197"/>
      <c r="AT447" s="198" t="s">
        <v>234</v>
      </c>
      <c r="AU447" s="198" t="s">
        <v>86</v>
      </c>
      <c r="AV447" s="13" t="s">
        <v>86</v>
      </c>
      <c r="AW447" s="13" t="s">
        <v>37</v>
      </c>
      <c r="AX447" s="13" t="s">
        <v>76</v>
      </c>
      <c r="AY447" s="198" t="s">
        <v>225</v>
      </c>
    </row>
    <row r="448" spans="1:65" s="13" customFormat="1" ht="11.25">
      <c r="B448" s="187"/>
      <c r="C448" s="188"/>
      <c r="D448" s="189" t="s">
        <v>234</v>
      </c>
      <c r="E448" s="190" t="s">
        <v>19</v>
      </c>
      <c r="F448" s="191" t="s">
        <v>399</v>
      </c>
      <c r="G448" s="188"/>
      <c r="H448" s="192">
        <v>2</v>
      </c>
      <c r="I448" s="193"/>
      <c r="J448" s="188"/>
      <c r="K448" s="188"/>
      <c r="L448" s="194"/>
      <c r="M448" s="195"/>
      <c r="N448" s="196"/>
      <c r="O448" s="196"/>
      <c r="P448" s="196"/>
      <c r="Q448" s="196"/>
      <c r="R448" s="196"/>
      <c r="S448" s="196"/>
      <c r="T448" s="197"/>
      <c r="AT448" s="198" t="s">
        <v>234</v>
      </c>
      <c r="AU448" s="198" t="s">
        <v>86</v>
      </c>
      <c r="AV448" s="13" t="s">
        <v>86</v>
      </c>
      <c r="AW448" s="13" t="s">
        <v>37</v>
      </c>
      <c r="AX448" s="13" t="s">
        <v>76</v>
      </c>
      <c r="AY448" s="198" t="s">
        <v>225</v>
      </c>
    </row>
    <row r="449" spans="2:51" s="13" customFormat="1" ht="11.25">
      <c r="B449" s="187"/>
      <c r="C449" s="188"/>
      <c r="D449" s="189" t="s">
        <v>234</v>
      </c>
      <c r="E449" s="190" t="s">
        <v>19</v>
      </c>
      <c r="F449" s="191" t="s">
        <v>586</v>
      </c>
      <c r="G449" s="188"/>
      <c r="H449" s="192">
        <v>1</v>
      </c>
      <c r="I449" s="193"/>
      <c r="J449" s="188"/>
      <c r="K449" s="188"/>
      <c r="L449" s="194"/>
      <c r="M449" s="195"/>
      <c r="N449" s="196"/>
      <c r="O449" s="196"/>
      <c r="P449" s="196"/>
      <c r="Q449" s="196"/>
      <c r="R449" s="196"/>
      <c r="S449" s="196"/>
      <c r="T449" s="197"/>
      <c r="AT449" s="198" t="s">
        <v>234</v>
      </c>
      <c r="AU449" s="198" t="s">
        <v>86</v>
      </c>
      <c r="AV449" s="13" t="s">
        <v>86</v>
      </c>
      <c r="AW449" s="13" t="s">
        <v>37</v>
      </c>
      <c r="AX449" s="13" t="s">
        <v>76</v>
      </c>
      <c r="AY449" s="198" t="s">
        <v>225</v>
      </c>
    </row>
    <row r="450" spans="2:51" s="13" customFormat="1" ht="11.25">
      <c r="B450" s="187"/>
      <c r="C450" s="188"/>
      <c r="D450" s="189" t="s">
        <v>234</v>
      </c>
      <c r="E450" s="190" t="s">
        <v>19</v>
      </c>
      <c r="F450" s="191" t="s">
        <v>519</v>
      </c>
      <c r="G450" s="188"/>
      <c r="H450" s="192">
        <v>2</v>
      </c>
      <c r="I450" s="193"/>
      <c r="J450" s="188"/>
      <c r="K450" s="188"/>
      <c r="L450" s="194"/>
      <c r="M450" s="195"/>
      <c r="N450" s="196"/>
      <c r="O450" s="196"/>
      <c r="P450" s="196"/>
      <c r="Q450" s="196"/>
      <c r="R450" s="196"/>
      <c r="S450" s="196"/>
      <c r="T450" s="197"/>
      <c r="AT450" s="198" t="s">
        <v>234</v>
      </c>
      <c r="AU450" s="198" t="s">
        <v>86</v>
      </c>
      <c r="AV450" s="13" t="s">
        <v>86</v>
      </c>
      <c r="AW450" s="13" t="s">
        <v>37</v>
      </c>
      <c r="AX450" s="13" t="s">
        <v>76</v>
      </c>
      <c r="AY450" s="198" t="s">
        <v>225</v>
      </c>
    </row>
    <row r="451" spans="2:51" s="13" customFormat="1" ht="11.25">
      <c r="B451" s="187"/>
      <c r="C451" s="188"/>
      <c r="D451" s="189" t="s">
        <v>234</v>
      </c>
      <c r="E451" s="190" t="s">
        <v>19</v>
      </c>
      <c r="F451" s="191" t="s">
        <v>520</v>
      </c>
      <c r="G451" s="188"/>
      <c r="H451" s="192">
        <v>2</v>
      </c>
      <c r="I451" s="193"/>
      <c r="J451" s="188"/>
      <c r="K451" s="188"/>
      <c r="L451" s="194"/>
      <c r="M451" s="195"/>
      <c r="N451" s="196"/>
      <c r="O451" s="196"/>
      <c r="P451" s="196"/>
      <c r="Q451" s="196"/>
      <c r="R451" s="196"/>
      <c r="S451" s="196"/>
      <c r="T451" s="197"/>
      <c r="AT451" s="198" t="s">
        <v>234</v>
      </c>
      <c r="AU451" s="198" t="s">
        <v>86</v>
      </c>
      <c r="AV451" s="13" t="s">
        <v>86</v>
      </c>
      <c r="AW451" s="13" t="s">
        <v>37</v>
      </c>
      <c r="AX451" s="13" t="s">
        <v>76</v>
      </c>
      <c r="AY451" s="198" t="s">
        <v>225</v>
      </c>
    </row>
    <row r="452" spans="2:51" s="13" customFormat="1" ht="11.25">
      <c r="B452" s="187"/>
      <c r="C452" s="188"/>
      <c r="D452" s="189" t="s">
        <v>234</v>
      </c>
      <c r="E452" s="190" t="s">
        <v>19</v>
      </c>
      <c r="F452" s="191" t="s">
        <v>521</v>
      </c>
      <c r="G452" s="188"/>
      <c r="H452" s="192">
        <v>2</v>
      </c>
      <c r="I452" s="193"/>
      <c r="J452" s="188"/>
      <c r="K452" s="188"/>
      <c r="L452" s="194"/>
      <c r="M452" s="195"/>
      <c r="N452" s="196"/>
      <c r="O452" s="196"/>
      <c r="P452" s="196"/>
      <c r="Q452" s="196"/>
      <c r="R452" s="196"/>
      <c r="S452" s="196"/>
      <c r="T452" s="197"/>
      <c r="AT452" s="198" t="s">
        <v>234</v>
      </c>
      <c r="AU452" s="198" t="s">
        <v>86</v>
      </c>
      <c r="AV452" s="13" t="s">
        <v>86</v>
      </c>
      <c r="AW452" s="13" t="s">
        <v>37</v>
      </c>
      <c r="AX452" s="13" t="s">
        <v>76</v>
      </c>
      <c r="AY452" s="198" t="s">
        <v>225</v>
      </c>
    </row>
    <row r="453" spans="2:51" s="13" customFormat="1" ht="11.25">
      <c r="B453" s="187"/>
      <c r="C453" s="188"/>
      <c r="D453" s="189" t="s">
        <v>234</v>
      </c>
      <c r="E453" s="190" t="s">
        <v>19</v>
      </c>
      <c r="F453" s="191" t="s">
        <v>522</v>
      </c>
      <c r="G453" s="188"/>
      <c r="H453" s="192">
        <v>2</v>
      </c>
      <c r="I453" s="193"/>
      <c r="J453" s="188"/>
      <c r="K453" s="188"/>
      <c r="L453" s="194"/>
      <c r="M453" s="195"/>
      <c r="N453" s="196"/>
      <c r="O453" s="196"/>
      <c r="P453" s="196"/>
      <c r="Q453" s="196"/>
      <c r="R453" s="196"/>
      <c r="S453" s="196"/>
      <c r="T453" s="197"/>
      <c r="AT453" s="198" t="s">
        <v>234</v>
      </c>
      <c r="AU453" s="198" t="s">
        <v>86</v>
      </c>
      <c r="AV453" s="13" t="s">
        <v>86</v>
      </c>
      <c r="AW453" s="13" t="s">
        <v>37</v>
      </c>
      <c r="AX453" s="13" t="s">
        <v>76</v>
      </c>
      <c r="AY453" s="198" t="s">
        <v>225</v>
      </c>
    </row>
    <row r="454" spans="2:51" s="13" customFormat="1" ht="11.25">
      <c r="B454" s="187"/>
      <c r="C454" s="188"/>
      <c r="D454" s="189" t="s">
        <v>234</v>
      </c>
      <c r="E454" s="190" t="s">
        <v>19</v>
      </c>
      <c r="F454" s="191" t="s">
        <v>448</v>
      </c>
      <c r="G454" s="188"/>
      <c r="H454" s="192">
        <v>1</v>
      </c>
      <c r="I454" s="193"/>
      <c r="J454" s="188"/>
      <c r="K454" s="188"/>
      <c r="L454" s="194"/>
      <c r="M454" s="195"/>
      <c r="N454" s="196"/>
      <c r="O454" s="196"/>
      <c r="P454" s="196"/>
      <c r="Q454" s="196"/>
      <c r="R454" s="196"/>
      <c r="S454" s="196"/>
      <c r="T454" s="197"/>
      <c r="AT454" s="198" t="s">
        <v>234</v>
      </c>
      <c r="AU454" s="198" t="s">
        <v>86</v>
      </c>
      <c r="AV454" s="13" t="s">
        <v>86</v>
      </c>
      <c r="AW454" s="13" t="s">
        <v>37</v>
      </c>
      <c r="AX454" s="13" t="s">
        <v>76</v>
      </c>
      <c r="AY454" s="198" t="s">
        <v>225</v>
      </c>
    </row>
    <row r="455" spans="2:51" s="13" customFormat="1" ht="11.25">
      <c r="B455" s="187"/>
      <c r="C455" s="188"/>
      <c r="D455" s="189" t="s">
        <v>234</v>
      </c>
      <c r="E455" s="190" t="s">
        <v>19</v>
      </c>
      <c r="F455" s="191" t="s">
        <v>587</v>
      </c>
      <c r="G455" s="188"/>
      <c r="H455" s="192">
        <v>2</v>
      </c>
      <c r="I455" s="193"/>
      <c r="J455" s="188"/>
      <c r="K455" s="188"/>
      <c r="L455" s="194"/>
      <c r="M455" s="195"/>
      <c r="N455" s="196"/>
      <c r="O455" s="196"/>
      <c r="P455" s="196"/>
      <c r="Q455" s="196"/>
      <c r="R455" s="196"/>
      <c r="S455" s="196"/>
      <c r="T455" s="197"/>
      <c r="AT455" s="198" t="s">
        <v>234</v>
      </c>
      <c r="AU455" s="198" t="s">
        <v>86</v>
      </c>
      <c r="AV455" s="13" t="s">
        <v>86</v>
      </c>
      <c r="AW455" s="13" t="s">
        <v>37</v>
      </c>
      <c r="AX455" s="13" t="s">
        <v>76</v>
      </c>
      <c r="AY455" s="198" t="s">
        <v>225</v>
      </c>
    </row>
    <row r="456" spans="2:51" s="13" customFormat="1" ht="11.25">
      <c r="B456" s="187"/>
      <c r="C456" s="188"/>
      <c r="D456" s="189" t="s">
        <v>234</v>
      </c>
      <c r="E456" s="190" t="s">
        <v>19</v>
      </c>
      <c r="F456" s="191" t="s">
        <v>541</v>
      </c>
      <c r="G456" s="188"/>
      <c r="H456" s="192">
        <v>2</v>
      </c>
      <c r="I456" s="193"/>
      <c r="J456" s="188"/>
      <c r="K456" s="188"/>
      <c r="L456" s="194"/>
      <c r="M456" s="195"/>
      <c r="N456" s="196"/>
      <c r="O456" s="196"/>
      <c r="P456" s="196"/>
      <c r="Q456" s="196"/>
      <c r="R456" s="196"/>
      <c r="S456" s="196"/>
      <c r="T456" s="197"/>
      <c r="AT456" s="198" t="s">
        <v>234</v>
      </c>
      <c r="AU456" s="198" t="s">
        <v>86</v>
      </c>
      <c r="AV456" s="13" t="s">
        <v>86</v>
      </c>
      <c r="AW456" s="13" t="s">
        <v>37</v>
      </c>
      <c r="AX456" s="13" t="s">
        <v>76</v>
      </c>
      <c r="AY456" s="198" t="s">
        <v>225</v>
      </c>
    </row>
    <row r="457" spans="2:51" s="13" customFormat="1" ht="11.25">
      <c r="B457" s="187"/>
      <c r="C457" s="188"/>
      <c r="D457" s="189" t="s">
        <v>234</v>
      </c>
      <c r="E457" s="190" t="s">
        <v>19</v>
      </c>
      <c r="F457" s="191" t="s">
        <v>542</v>
      </c>
      <c r="G457" s="188"/>
      <c r="H457" s="192">
        <v>2</v>
      </c>
      <c r="I457" s="193"/>
      <c r="J457" s="188"/>
      <c r="K457" s="188"/>
      <c r="L457" s="194"/>
      <c r="M457" s="195"/>
      <c r="N457" s="196"/>
      <c r="O457" s="196"/>
      <c r="P457" s="196"/>
      <c r="Q457" s="196"/>
      <c r="R457" s="196"/>
      <c r="S457" s="196"/>
      <c r="T457" s="197"/>
      <c r="AT457" s="198" t="s">
        <v>234</v>
      </c>
      <c r="AU457" s="198" t="s">
        <v>86</v>
      </c>
      <c r="AV457" s="13" t="s">
        <v>86</v>
      </c>
      <c r="AW457" s="13" t="s">
        <v>37</v>
      </c>
      <c r="AX457" s="13" t="s">
        <v>76</v>
      </c>
      <c r="AY457" s="198" t="s">
        <v>225</v>
      </c>
    </row>
    <row r="458" spans="2:51" s="13" customFormat="1" ht="11.25">
      <c r="B458" s="187"/>
      <c r="C458" s="188"/>
      <c r="D458" s="189" t="s">
        <v>234</v>
      </c>
      <c r="E458" s="190" t="s">
        <v>19</v>
      </c>
      <c r="F458" s="191" t="s">
        <v>519</v>
      </c>
      <c r="G458" s="188"/>
      <c r="H458" s="192">
        <v>2</v>
      </c>
      <c r="I458" s="193"/>
      <c r="J458" s="188"/>
      <c r="K458" s="188"/>
      <c r="L458" s="194"/>
      <c r="M458" s="195"/>
      <c r="N458" s="196"/>
      <c r="O458" s="196"/>
      <c r="P458" s="196"/>
      <c r="Q458" s="196"/>
      <c r="R458" s="196"/>
      <c r="S458" s="196"/>
      <c r="T458" s="197"/>
      <c r="AT458" s="198" t="s">
        <v>234</v>
      </c>
      <c r="AU458" s="198" t="s">
        <v>86</v>
      </c>
      <c r="AV458" s="13" t="s">
        <v>86</v>
      </c>
      <c r="AW458" s="13" t="s">
        <v>37</v>
      </c>
      <c r="AX458" s="13" t="s">
        <v>76</v>
      </c>
      <c r="AY458" s="198" t="s">
        <v>225</v>
      </c>
    </row>
    <row r="459" spans="2:51" s="13" customFormat="1" ht="11.25">
      <c r="B459" s="187"/>
      <c r="C459" s="188"/>
      <c r="D459" s="189" t="s">
        <v>234</v>
      </c>
      <c r="E459" s="190" t="s">
        <v>19</v>
      </c>
      <c r="F459" s="191" t="s">
        <v>588</v>
      </c>
      <c r="G459" s="188"/>
      <c r="H459" s="192">
        <v>2</v>
      </c>
      <c r="I459" s="193"/>
      <c r="J459" s="188"/>
      <c r="K459" s="188"/>
      <c r="L459" s="194"/>
      <c r="M459" s="195"/>
      <c r="N459" s="196"/>
      <c r="O459" s="196"/>
      <c r="P459" s="196"/>
      <c r="Q459" s="196"/>
      <c r="R459" s="196"/>
      <c r="S459" s="196"/>
      <c r="T459" s="197"/>
      <c r="AT459" s="198" t="s">
        <v>234</v>
      </c>
      <c r="AU459" s="198" t="s">
        <v>86</v>
      </c>
      <c r="AV459" s="13" t="s">
        <v>86</v>
      </c>
      <c r="AW459" s="13" t="s">
        <v>37</v>
      </c>
      <c r="AX459" s="13" t="s">
        <v>76</v>
      </c>
      <c r="AY459" s="198" t="s">
        <v>225</v>
      </c>
    </row>
    <row r="460" spans="2:51" s="13" customFormat="1" ht="11.25">
      <c r="B460" s="187"/>
      <c r="C460" s="188"/>
      <c r="D460" s="189" t="s">
        <v>234</v>
      </c>
      <c r="E460" s="190" t="s">
        <v>19</v>
      </c>
      <c r="F460" s="191" t="s">
        <v>589</v>
      </c>
      <c r="G460" s="188"/>
      <c r="H460" s="192">
        <v>2</v>
      </c>
      <c r="I460" s="193"/>
      <c r="J460" s="188"/>
      <c r="K460" s="188"/>
      <c r="L460" s="194"/>
      <c r="M460" s="195"/>
      <c r="N460" s="196"/>
      <c r="O460" s="196"/>
      <c r="P460" s="196"/>
      <c r="Q460" s="196"/>
      <c r="R460" s="196"/>
      <c r="S460" s="196"/>
      <c r="T460" s="197"/>
      <c r="AT460" s="198" t="s">
        <v>234</v>
      </c>
      <c r="AU460" s="198" t="s">
        <v>86</v>
      </c>
      <c r="AV460" s="13" t="s">
        <v>86</v>
      </c>
      <c r="AW460" s="13" t="s">
        <v>37</v>
      </c>
      <c r="AX460" s="13" t="s">
        <v>76</v>
      </c>
      <c r="AY460" s="198" t="s">
        <v>225</v>
      </c>
    </row>
    <row r="461" spans="2:51" s="13" customFormat="1" ht="11.25">
      <c r="B461" s="187"/>
      <c r="C461" s="188"/>
      <c r="D461" s="189" t="s">
        <v>234</v>
      </c>
      <c r="E461" s="190" t="s">
        <v>19</v>
      </c>
      <c r="F461" s="191" t="s">
        <v>590</v>
      </c>
      <c r="G461" s="188"/>
      <c r="H461" s="192">
        <v>2</v>
      </c>
      <c r="I461" s="193"/>
      <c r="J461" s="188"/>
      <c r="K461" s="188"/>
      <c r="L461" s="194"/>
      <c r="M461" s="195"/>
      <c r="N461" s="196"/>
      <c r="O461" s="196"/>
      <c r="P461" s="196"/>
      <c r="Q461" s="196"/>
      <c r="R461" s="196"/>
      <c r="S461" s="196"/>
      <c r="T461" s="197"/>
      <c r="AT461" s="198" t="s">
        <v>234</v>
      </c>
      <c r="AU461" s="198" t="s">
        <v>86</v>
      </c>
      <c r="AV461" s="13" t="s">
        <v>86</v>
      </c>
      <c r="AW461" s="13" t="s">
        <v>37</v>
      </c>
      <c r="AX461" s="13" t="s">
        <v>76</v>
      </c>
      <c r="AY461" s="198" t="s">
        <v>225</v>
      </c>
    </row>
    <row r="462" spans="2:51" s="13" customFormat="1" ht="11.25">
      <c r="B462" s="187"/>
      <c r="C462" s="188"/>
      <c r="D462" s="189" t="s">
        <v>234</v>
      </c>
      <c r="E462" s="190" t="s">
        <v>19</v>
      </c>
      <c r="F462" s="191" t="s">
        <v>547</v>
      </c>
      <c r="G462" s="188"/>
      <c r="H462" s="192">
        <v>2</v>
      </c>
      <c r="I462" s="193"/>
      <c r="J462" s="188"/>
      <c r="K462" s="188"/>
      <c r="L462" s="194"/>
      <c r="M462" s="195"/>
      <c r="N462" s="196"/>
      <c r="O462" s="196"/>
      <c r="P462" s="196"/>
      <c r="Q462" s="196"/>
      <c r="R462" s="196"/>
      <c r="S462" s="196"/>
      <c r="T462" s="197"/>
      <c r="AT462" s="198" t="s">
        <v>234</v>
      </c>
      <c r="AU462" s="198" t="s">
        <v>86</v>
      </c>
      <c r="AV462" s="13" t="s">
        <v>86</v>
      </c>
      <c r="AW462" s="13" t="s">
        <v>37</v>
      </c>
      <c r="AX462" s="13" t="s">
        <v>76</v>
      </c>
      <c r="AY462" s="198" t="s">
        <v>225</v>
      </c>
    </row>
    <row r="463" spans="2:51" s="13" customFormat="1" ht="11.25">
      <c r="B463" s="187"/>
      <c r="C463" s="188"/>
      <c r="D463" s="189" t="s">
        <v>234</v>
      </c>
      <c r="E463" s="190" t="s">
        <v>19</v>
      </c>
      <c r="F463" s="191" t="s">
        <v>548</v>
      </c>
      <c r="G463" s="188"/>
      <c r="H463" s="192">
        <v>2</v>
      </c>
      <c r="I463" s="193"/>
      <c r="J463" s="188"/>
      <c r="K463" s="188"/>
      <c r="L463" s="194"/>
      <c r="M463" s="195"/>
      <c r="N463" s="196"/>
      <c r="O463" s="196"/>
      <c r="P463" s="196"/>
      <c r="Q463" s="196"/>
      <c r="R463" s="196"/>
      <c r="S463" s="196"/>
      <c r="T463" s="197"/>
      <c r="AT463" s="198" t="s">
        <v>234</v>
      </c>
      <c r="AU463" s="198" t="s">
        <v>86</v>
      </c>
      <c r="AV463" s="13" t="s">
        <v>86</v>
      </c>
      <c r="AW463" s="13" t="s">
        <v>37</v>
      </c>
      <c r="AX463" s="13" t="s">
        <v>76</v>
      </c>
      <c r="AY463" s="198" t="s">
        <v>225</v>
      </c>
    </row>
    <row r="464" spans="2:51" s="13" customFormat="1" ht="11.25">
      <c r="B464" s="187"/>
      <c r="C464" s="188"/>
      <c r="D464" s="189" t="s">
        <v>234</v>
      </c>
      <c r="E464" s="190" t="s">
        <v>19</v>
      </c>
      <c r="F464" s="191" t="s">
        <v>551</v>
      </c>
      <c r="G464" s="188"/>
      <c r="H464" s="192">
        <v>2</v>
      </c>
      <c r="I464" s="193"/>
      <c r="J464" s="188"/>
      <c r="K464" s="188"/>
      <c r="L464" s="194"/>
      <c r="M464" s="195"/>
      <c r="N464" s="196"/>
      <c r="O464" s="196"/>
      <c r="P464" s="196"/>
      <c r="Q464" s="196"/>
      <c r="R464" s="196"/>
      <c r="S464" s="196"/>
      <c r="T464" s="197"/>
      <c r="AT464" s="198" t="s">
        <v>234</v>
      </c>
      <c r="AU464" s="198" t="s">
        <v>86</v>
      </c>
      <c r="AV464" s="13" t="s">
        <v>86</v>
      </c>
      <c r="AW464" s="13" t="s">
        <v>37</v>
      </c>
      <c r="AX464" s="13" t="s">
        <v>76</v>
      </c>
      <c r="AY464" s="198" t="s">
        <v>225</v>
      </c>
    </row>
    <row r="465" spans="1:65" s="13" customFormat="1" ht="11.25">
      <c r="B465" s="187"/>
      <c r="C465" s="188"/>
      <c r="D465" s="189" t="s">
        <v>234</v>
      </c>
      <c r="E465" s="190" t="s">
        <v>19</v>
      </c>
      <c r="F465" s="191" t="s">
        <v>591</v>
      </c>
      <c r="G465" s="188"/>
      <c r="H465" s="192">
        <v>2</v>
      </c>
      <c r="I465" s="193"/>
      <c r="J465" s="188"/>
      <c r="K465" s="188"/>
      <c r="L465" s="194"/>
      <c r="M465" s="195"/>
      <c r="N465" s="196"/>
      <c r="O465" s="196"/>
      <c r="P465" s="196"/>
      <c r="Q465" s="196"/>
      <c r="R465" s="196"/>
      <c r="S465" s="196"/>
      <c r="T465" s="197"/>
      <c r="AT465" s="198" t="s">
        <v>234</v>
      </c>
      <c r="AU465" s="198" t="s">
        <v>86</v>
      </c>
      <c r="AV465" s="13" t="s">
        <v>86</v>
      </c>
      <c r="AW465" s="13" t="s">
        <v>37</v>
      </c>
      <c r="AX465" s="13" t="s">
        <v>76</v>
      </c>
      <c r="AY465" s="198" t="s">
        <v>225</v>
      </c>
    </row>
    <row r="466" spans="1:65" s="13" customFormat="1" ht="11.25">
      <c r="B466" s="187"/>
      <c r="C466" s="188"/>
      <c r="D466" s="189" t="s">
        <v>234</v>
      </c>
      <c r="E466" s="190" t="s">
        <v>19</v>
      </c>
      <c r="F466" s="191" t="s">
        <v>592</v>
      </c>
      <c r="G466" s="188"/>
      <c r="H466" s="192">
        <v>2</v>
      </c>
      <c r="I466" s="193"/>
      <c r="J466" s="188"/>
      <c r="K466" s="188"/>
      <c r="L466" s="194"/>
      <c r="M466" s="195"/>
      <c r="N466" s="196"/>
      <c r="O466" s="196"/>
      <c r="P466" s="196"/>
      <c r="Q466" s="196"/>
      <c r="R466" s="196"/>
      <c r="S466" s="196"/>
      <c r="T466" s="197"/>
      <c r="AT466" s="198" t="s">
        <v>234</v>
      </c>
      <c r="AU466" s="198" t="s">
        <v>86</v>
      </c>
      <c r="AV466" s="13" t="s">
        <v>86</v>
      </c>
      <c r="AW466" s="13" t="s">
        <v>37</v>
      </c>
      <c r="AX466" s="13" t="s">
        <v>76</v>
      </c>
      <c r="AY466" s="198" t="s">
        <v>225</v>
      </c>
    </row>
    <row r="467" spans="1:65" s="13" customFormat="1" ht="11.25">
      <c r="B467" s="187"/>
      <c r="C467" s="188"/>
      <c r="D467" s="189" t="s">
        <v>234</v>
      </c>
      <c r="E467" s="190" t="s">
        <v>19</v>
      </c>
      <c r="F467" s="191" t="s">
        <v>593</v>
      </c>
      <c r="G467" s="188"/>
      <c r="H467" s="192">
        <v>2</v>
      </c>
      <c r="I467" s="193"/>
      <c r="J467" s="188"/>
      <c r="K467" s="188"/>
      <c r="L467" s="194"/>
      <c r="M467" s="195"/>
      <c r="N467" s="196"/>
      <c r="O467" s="196"/>
      <c r="P467" s="196"/>
      <c r="Q467" s="196"/>
      <c r="R467" s="196"/>
      <c r="S467" s="196"/>
      <c r="T467" s="197"/>
      <c r="AT467" s="198" t="s">
        <v>234</v>
      </c>
      <c r="AU467" s="198" t="s">
        <v>86</v>
      </c>
      <c r="AV467" s="13" t="s">
        <v>86</v>
      </c>
      <c r="AW467" s="13" t="s">
        <v>37</v>
      </c>
      <c r="AX467" s="13" t="s">
        <v>76</v>
      </c>
      <c r="AY467" s="198" t="s">
        <v>225</v>
      </c>
    </row>
    <row r="468" spans="1:65" s="13" customFormat="1" ht="11.25">
      <c r="B468" s="187"/>
      <c r="C468" s="188"/>
      <c r="D468" s="189" t="s">
        <v>234</v>
      </c>
      <c r="E468" s="190" t="s">
        <v>19</v>
      </c>
      <c r="F468" s="191" t="s">
        <v>594</v>
      </c>
      <c r="G468" s="188"/>
      <c r="H468" s="192">
        <v>2</v>
      </c>
      <c r="I468" s="193"/>
      <c r="J468" s="188"/>
      <c r="K468" s="188"/>
      <c r="L468" s="194"/>
      <c r="M468" s="195"/>
      <c r="N468" s="196"/>
      <c r="O468" s="196"/>
      <c r="P468" s="196"/>
      <c r="Q468" s="196"/>
      <c r="R468" s="196"/>
      <c r="S468" s="196"/>
      <c r="T468" s="197"/>
      <c r="AT468" s="198" t="s">
        <v>234</v>
      </c>
      <c r="AU468" s="198" t="s">
        <v>86</v>
      </c>
      <c r="AV468" s="13" t="s">
        <v>86</v>
      </c>
      <c r="AW468" s="13" t="s">
        <v>37</v>
      </c>
      <c r="AX468" s="13" t="s">
        <v>76</v>
      </c>
      <c r="AY468" s="198" t="s">
        <v>225</v>
      </c>
    </row>
    <row r="469" spans="1:65" s="13" customFormat="1" ht="11.25">
      <c r="B469" s="187"/>
      <c r="C469" s="188"/>
      <c r="D469" s="189" t="s">
        <v>234</v>
      </c>
      <c r="E469" s="190" t="s">
        <v>19</v>
      </c>
      <c r="F469" s="191" t="s">
        <v>497</v>
      </c>
      <c r="G469" s="188"/>
      <c r="H469" s="192">
        <v>2</v>
      </c>
      <c r="I469" s="193"/>
      <c r="J469" s="188"/>
      <c r="K469" s="188"/>
      <c r="L469" s="194"/>
      <c r="M469" s="195"/>
      <c r="N469" s="196"/>
      <c r="O469" s="196"/>
      <c r="P469" s="196"/>
      <c r="Q469" s="196"/>
      <c r="R469" s="196"/>
      <c r="S469" s="196"/>
      <c r="T469" s="197"/>
      <c r="AT469" s="198" t="s">
        <v>234</v>
      </c>
      <c r="AU469" s="198" t="s">
        <v>86</v>
      </c>
      <c r="AV469" s="13" t="s">
        <v>86</v>
      </c>
      <c r="AW469" s="13" t="s">
        <v>37</v>
      </c>
      <c r="AX469" s="13" t="s">
        <v>76</v>
      </c>
      <c r="AY469" s="198" t="s">
        <v>225</v>
      </c>
    </row>
    <row r="470" spans="1:65" s="14" customFormat="1" ht="11.25">
      <c r="B470" s="199"/>
      <c r="C470" s="200"/>
      <c r="D470" s="189" t="s">
        <v>234</v>
      </c>
      <c r="E470" s="201" t="s">
        <v>19</v>
      </c>
      <c r="F470" s="202" t="s">
        <v>245</v>
      </c>
      <c r="G470" s="200"/>
      <c r="H470" s="203">
        <v>54</v>
      </c>
      <c r="I470" s="204"/>
      <c r="J470" s="200"/>
      <c r="K470" s="200"/>
      <c r="L470" s="205"/>
      <c r="M470" s="206"/>
      <c r="N470" s="207"/>
      <c r="O470" s="207"/>
      <c r="P470" s="207"/>
      <c r="Q470" s="207"/>
      <c r="R470" s="207"/>
      <c r="S470" s="207"/>
      <c r="T470" s="208"/>
      <c r="AT470" s="209" t="s">
        <v>234</v>
      </c>
      <c r="AU470" s="209" t="s">
        <v>86</v>
      </c>
      <c r="AV470" s="14" t="s">
        <v>232</v>
      </c>
      <c r="AW470" s="14" t="s">
        <v>37</v>
      </c>
      <c r="AX470" s="14" t="s">
        <v>84</v>
      </c>
      <c r="AY470" s="209" t="s">
        <v>225</v>
      </c>
    </row>
    <row r="471" spans="1:65" s="2" customFormat="1" ht="55.5" customHeight="1">
      <c r="A471" s="35"/>
      <c r="B471" s="36"/>
      <c r="C471" s="174" t="s">
        <v>595</v>
      </c>
      <c r="D471" s="174" t="s">
        <v>227</v>
      </c>
      <c r="E471" s="175" t="s">
        <v>596</v>
      </c>
      <c r="F471" s="176" t="s">
        <v>597</v>
      </c>
      <c r="G471" s="177" t="s">
        <v>380</v>
      </c>
      <c r="H471" s="178">
        <v>36</v>
      </c>
      <c r="I471" s="179"/>
      <c r="J471" s="180">
        <f>ROUND(I471*H471,2)</f>
        <v>0</v>
      </c>
      <c r="K471" s="176" t="s">
        <v>231</v>
      </c>
      <c r="L471" s="40"/>
      <c r="M471" s="181" t="s">
        <v>19</v>
      </c>
      <c r="N471" s="182" t="s">
        <v>47</v>
      </c>
      <c r="O471" s="65"/>
      <c r="P471" s="183">
        <f>O471*H471</f>
        <v>0</v>
      </c>
      <c r="Q471" s="183">
        <v>0</v>
      </c>
      <c r="R471" s="183">
        <f>Q471*H471</f>
        <v>0</v>
      </c>
      <c r="S471" s="183">
        <v>4.0000000000000001E-3</v>
      </c>
      <c r="T471" s="184">
        <f>S471*H471</f>
        <v>0.14400000000000002</v>
      </c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R471" s="185" t="s">
        <v>232</v>
      </c>
      <c r="AT471" s="185" t="s">
        <v>227</v>
      </c>
      <c r="AU471" s="185" t="s">
        <v>86</v>
      </c>
      <c r="AY471" s="18" t="s">
        <v>225</v>
      </c>
      <c r="BE471" s="186">
        <f>IF(N471="základní",J471,0)</f>
        <v>0</v>
      </c>
      <c r="BF471" s="186">
        <f>IF(N471="snížená",J471,0)</f>
        <v>0</v>
      </c>
      <c r="BG471" s="186">
        <f>IF(N471="zákl. přenesená",J471,0)</f>
        <v>0</v>
      </c>
      <c r="BH471" s="186">
        <f>IF(N471="sníž. přenesená",J471,0)</f>
        <v>0</v>
      </c>
      <c r="BI471" s="186">
        <f>IF(N471="nulová",J471,0)</f>
        <v>0</v>
      </c>
      <c r="BJ471" s="18" t="s">
        <v>84</v>
      </c>
      <c r="BK471" s="186">
        <f>ROUND(I471*H471,2)</f>
        <v>0</v>
      </c>
      <c r="BL471" s="18" t="s">
        <v>232</v>
      </c>
      <c r="BM471" s="185" t="s">
        <v>598</v>
      </c>
    </row>
    <row r="472" spans="1:65" s="13" customFormat="1" ht="11.25">
      <c r="B472" s="187"/>
      <c r="C472" s="188"/>
      <c r="D472" s="189" t="s">
        <v>234</v>
      </c>
      <c r="E472" s="190" t="s">
        <v>19</v>
      </c>
      <c r="F472" s="191" t="s">
        <v>599</v>
      </c>
      <c r="G472" s="188"/>
      <c r="H472" s="192">
        <v>1</v>
      </c>
      <c r="I472" s="193"/>
      <c r="J472" s="188"/>
      <c r="K472" s="188"/>
      <c r="L472" s="194"/>
      <c r="M472" s="195"/>
      <c r="N472" s="196"/>
      <c r="O472" s="196"/>
      <c r="P472" s="196"/>
      <c r="Q472" s="196"/>
      <c r="R472" s="196"/>
      <c r="S472" s="196"/>
      <c r="T472" s="197"/>
      <c r="AT472" s="198" t="s">
        <v>234</v>
      </c>
      <c r="AU472" s="198" t="s">
        <v>86</v>
      </c>
      <c r="AV472" s="13" t="s">
        <v>86</v>
      </c>
      <c r="AW472" s="13" t="s">
        <v>37</v>
      </c>
      <c r="AX472" s="13" t="s">
        <v>76</v>
      </c>
      <c r="AY472" s="198" t="s">
        <v>225</v>
      </c>
    </row>
    <row r="473" spans="1:65" s="13" customFormat="1" ht="11.25">
      <c r="B473" s="187"/>
      <c r="C473" s="188"/>
      <c r="D473" s="189" t="s">
        <v>234</v>
      </c>
      <c r="E473" s="190" t="s">
        <v>19</v>
      </c>
      <c r="F473" s="191" t="s">
        <v>600</v>
      </c>
      <c r="G473" s="188"/>
      <c r="H473" s="192">
        <v>1</v>
      </c>
      <c r="I473" s="193"/>
      <c r="J473" s="188"/>
      <c r="K473" s="188"/>
      <c r="L473" s="194"/>
      <c r="M473" s="195"/>
      <c r="N473" s="196"/>
      <c r="O473" s="196"/>
      <c r="P473" s="196"/>
      <c r="Q473" s="196"/>
      <c r="R473" s="196"/>
      <c r="S473" s="196"/>
      <c r="T473" s="197"/>
      <c r="AT473" s="198" t="s">
        <v>234</v>
      </c>
      <c r="AU473" s="198" t="s">
        <v>86</v>
      </c>
      <c r="AV473" s="13" t="s">
        <v>86</v>
      </c>
      <c r="AW473" s="13" t="s">
        <v>37</v>
      </c>
      <c r="AX473" s="13" t="s">
        <v>76</v>
      </c>
      <c r="AY473" s="198" t="s">
        <v>225</v>
      </c>
    </row>
    <row r="474" spans="1:65" s="13" customFormat="1" ht="11.25">
      <c r="B474" s="187"/>
      <c r="C474" s="188"/>
      <c r="D474" s="189" t="s">
        <v>234</v>
      </c>
      <c r="E474" s="190" t="s">
        <v>19</v>
      </c>
      <c r="F474" s="191" t="s">
        <v>601</v>
      </c>
      <c r="G474" s="188"/>
      <c r="H474" s="192">
        <v>1</v>
      </c>
      <c r="I474" s="193"/>
      <c r="J474" s="188"/>
      <c r="K474" s="188"/>
      <c r="L474" s="194"/>
      <c r="M474" s="195"/>
      <c r="N474" s="196"/>
      <c r="O474" s="196"/>
      <c r="P474" s="196"/>
      <c r="Q474" s="196"/>
      <c r="R474" s="196"/>
      <c r="S474" s="196"/>
      <c r="T474" s="197"/>
      <c r="AT474" s="198" t="s">
        <v>234</v>
      </c>
      <c r="AU474" s="198" t="s">
        <v>86</v>
      </c>
      <c r="AV474" s="13" t="s">
        <v>86</v>
      </c>
      <c r="AW474" s="13" t="s">
        <v>37</v>
      </c>
      <c r="AX474" s="13" t="s">
        <v>76</v>
      </c>
      <c r="AY474" s="198" t="s">
        <v>225</v>
      </c>
    </row>
    <row r="475" spans="1:65" s="13" customFormat="1" ht="11.25">
      <c r="B475" s="187"/>
      <c r="C475" s="188"/>
      <c r="D475" s="189" t="s">
        <v>234</v>
      </c>
      <c r="E475" s="190" t="s">
        <v>19</v>
      </c>
      <c r="F475" s="191" t="s">
        <v>391</v>
      </c>
      <c r="G475" s="188"/>
      <c r="H475" s="192">
        <v>2</v>
      </c>
      <c r="I475" s="193"/>
      <c r="J475" s="188"/>
      <c r="K475" s="188"/>
      <c r="L475" s="194"/>
      <c r="M475" s="195"/>
      <c r="N475" s="196"/>
      <c r="O475" s="196"/>
      <c r="P475" s="196"/>
      <c r="Q475" s="196"/>
      <c r="R475" s="196"/>
      <c r="S475" s="196"/>
      <c r="T475" s="197"/>
      <c r="AT475" s="198" t="s">
        <v>234</v>
      </c>
      <c r="AU475" s="198" t="s">
        <v>86</v>
      </c>
      <c r="AV475" s="13" t="s">
        <v>86</v>
      </c>
      <c r="AW475" s="13" t="s">
        <v>37</v>
      </c>
      <c r="AX475" s="13" t="s">
        <v>76</v>
      </c>
      <c r="AY475" s="198" t="s">
        <v>225</v>
      </c>
    </row>
    <row r="476" spans="1:65" s="13" customFormat="1" ht="11.25">
      <c r="B476" s="187"/>
      <c r="C476" s="188"/>
      <c r="D476" s="189" t="s">
        <v>234</v>
      </c>
      <c r="E476" s="190" t="s">
        <v>19</v>
      </c>
      <c r="F476" s="191" t="s">
        <v>391</v>
      </c>
      <c r="G476" s="188"/>
      <c r="H476" s="192">
        <v>2</v>
      </c>
      <c r="I476" s="193"/>
      <c r="J476" s="188"/>
      <c r="K476" s="188"/>
      <c r="L476" s="194"/>
      <c r="M476" s="195"/>
      <c r="N476" s="196"/>
      <c r="O476" s="196"/>
      <c r="P476" s="196"/>
      <c r="Q476" s="196"/>
      <c r="R476" s="196"/>
      <c r="S476" s="196"/>
      <c r="T476" s="197"/>
      <c r="AT476" s="198" t="s">
        <v>234</v>
      </c>
      <c r="AU476" s="198" t="s">
        <v>86</v>
      </c>
      <c r="AV476" s="13" t="s">
        <v>86</v>
      </c>
      <c r="AW476" s="13" t="s">
        <v>37</v>
      </c>
      <c r="AX476" s="13" t="s">
        <v>76</v>
      </c>
      <c r="AY476" s="198" t="s">
        <v>225</v>
      </c>
    </row>
    <row r="477" spans="1:65" s="13" customFormat="1" ht="11.25">
      <c r="B477" s="187"/>
      <c r="C477" s="188"/>
      <c r="D477" s="189" t="s">
        <v>234</v>
      </c>
      <c r="E477" s="190" t="s">
        <v>19</v>
      </c>
      <c r="F477" s="191" t="s">
        <v>392</v>
      </c>
      <c r="G477" s="188"/>
      <c r="H477" s="192">
        <v>2</v>
      </c>
      <c r="I477" s="193"/>
      <c r="J477" s="188"/>
      <c r="K477" s="188"/>
      <c r="L477" s="194"/>
      <c r="M477" s="195"/>
      <c r="N477" s="196"/>
      <c r="O477" s="196"/>
      <c r="P477" s="196"/>
      <c r="Q477" s="196"/>
      <c r="R477" s="196"/>
      <c r="S477" s="196"/>
      <c r="T477" s="197"/>
      <c r="AT477" s="198" t="s">
        <v>234</v>
      </c>
      <c r="AU477" s="198" t="s">
        <v>86</v>
      </c>
      <c r="AV477" s="13" t="s">
        <v>86</v>
      </c>
      <c r="AW477" s="13" t="s">
        <v>37</v>
      </c>
      <c r="AX477" s="13" t="s">
        <v>76</v>
      </c>
      <c r="AY477" s="198" t="s">
        <v>225</v>
      </c>
    </row>
    <row r="478" spans="1:65" s="13" customFormat="1" ht="11.25">
      <c r="B478" s="187"/>
      <c r="C478" s="188"/>
      <c r="D478" s="189" t="s">
        <v>234</v>
      </c>
      <c r="E478" s="190" t="s">
        <v>19</v>
      </c>
      <c r="F478" s="191" t="s">
        <v>395</v>
      </c>
      <c r="G478" s="188"/>
      <c r="H478" s="192">
        <v>2</v>
      </c>
      <c r="I478" s="193"/>
      <c r="J478" s="188"/>
      <c r="K478" s="188"/>
      <c r="L478" s="194"/>
      <c r="M478" s="195"/>
      <c r="N478" s="196"/>
      <c r="O478" s="196"/>
      <c r="P478" s="196"/>
      <c r="Q478" s="196"/>
      <c r="R478" s="196"/>
      <c r="S478" s="196"/>
      <c r="T478" s="197"/>
      <c r="AT478" s="198" t="s">
        <v>234</v>
      </c>
      <c r="AU478" s="198" t="s">
        <v>86</v>
      </c>
      <c r="AV478" s="13" t="s">
        <v>86</v>
      </c>
      <c r="AW478" s="13" t="s">
        <v>37</v>
      </c>
      <c r="AX478" s="13" t="s">
        <v>76</v>
      </c>
      <c r="AY478" s="198" t="s">
        <v>225</v>
      </c>
    </row>
    <row r="479" spans="1:65" s="13" customFormat="1" ht="11.25">
      <c r="B479" s="187"/>
      <c r="C479" s="188"/>
      <c r="D479" s="189" t="s">
        <v>234</v>
      </c>
      <c r="E479" s="190" t="s">
        <v>19</v>
      </c>
      <c r="F479" s="191" t="s">
        <v>602</v>
      </c>
      <c r="G479" s="188"/>
      <c r="H479" s="192">
        <v>2</v>
      </c>
      <c r="I479" s="193"/>
      <c r="J479" s="188"/>
      <c r="K479" s="188"/>
      <c r="L479" s="194"/>
      <c r="M479" s="195"/>
      <c r="N479" s="196"/>
      <c r="O479" s="196"/>
      <c r="P479" s="196"/>
      <c r="Q479" s="196"/>
      <c r="R479" s="196"/>
      <c r="S479" s="196"/>
      <c r="T479" s="197"/>
      <c r="AT479" s="198" t="s">
        <v>234</v>
      </c>
      <c r="AU479" s="198" t="s">
        <v>86</v>
      </c>
      <c r="AV479" s="13" t="s">
        <v>86</v>
      </c>
      <c r="AW479" s="13" t="s">
        <v>37</v>
      </c>
      <c r="AX479" s="13" t="s">
        <v>76</v>
      </c>
      <c r="AY479" s="198" t="s">
        <v>225</v>
      </c>
    </row>
    <row r="480" spans="1:65" s="13" customFormat="1" ht="11.25">
      <c r="B480" s="187"/>
      <c r="C480" s="188"/>
      <c r="D480" s="189" t="s">
        <v>234</v>
      </c>
      <c r="E480" s="190" t="s">
        <v>19</v>
      </c>
      <c r="F480" s="191" t="s">
        <v>603</v>
      </c>
      <c r="G480" s="188"/>
      <c r="H480" s="192">
        <v>2</v>
      </c>
      <c r="I480" s="193"/>
      <c r="J480" s="188"/>
      <c r="K480" s="188"/>
      <c r="L480" s="194"/>
      <c r="M480" s="195"/>
      <c r="N480" s="196"/>
      <c r="O480" s="196"/>
      <c r="P480" s="196"/>
      <c r="Q480" s="196"/>
      <c r="R480" s="196"/>
      <c r="S480" s="196"/>
      <c r="T480" s="197"/>
      <c r="AT480" s="198" t="s">
        <v>234</v>
      </c>
      <c r="AU480" s="198" t="s">
        <v>86</v>
      </c>
      <c r="AV480" s="13" t="s">
        <v>86</v>
      </c>
      <c r="AW480" s="13" t="s">
        <v>37</v>
      </c>
      <c r="AX480" s="13" t="s">
        <v>76</v>
      </c>
      <c r="AY480" s="198" t="s">
        <v>225</v>
      </c>
    </row>
    <row r="481" spans="1:65" s="13" customFormat="1" ht="11.25">
      <c r="B481" s="187"/>
      <c r="C481" s="188"/>
      <c r="D481" s="189" t="s">
        <v>234</v>
      </c>
      <c r="E481" s="190" t="s">
        <v>19</v>
      </c>
      <c r="F481" s="191" t="s">
        <v>399</v>
      </c>
      <c r="G481" s="188"/>
      <c r="H481" s="192">
        <v>2</v>
      </c>
      <c r="I481" s="193"/>
      <c r="J481" s="188"/>
      <c r="K481" s="188"/>
      <c r="L481" s="194"/>
      <c r="M481" s="195"/>
      <c r="N481" s="196"/>
      <c r="O481" s="196"/>
      <c r="P481" s="196"/>
      <c r="Q481" s="196"/>
      <c r="R481" s="196"/>
      <c r="S481" s="196"/>
      <c r="T481" s="197"/>
      <c r="AT481" s="198" t="s">
        <v>234</v>
      </c>
      <c r="AU481" s="198" t="s">
        <v>86</v>
      </c>
      <c r="AV481" s="13" t="s">
        <v>86</v>
      </c>
      <c r="AW481" s="13" t="s">
        <v>37</v>
      </c>
      <c r="AX481" s="13" t="s">
        <v>76</v>
      </c>
      <c r="AY481" s="198" t="s">
        <v>225</v>
      </c>
    </row>
    <row r="482" spans="1:65" s="13" customFormat="1" ht="11.25">
      <c r="B482" s="187"/>
      <c r="C482" s="188"/>
      <c r="D482" s="189" t="s">
        <v>234</v>
      </c>
      <c r="E482" s="190" t="s">
        <v>19</v>
      </c>
      <c r="F482" s="191" t="s">
        <v>604</v>
      </c>
      <c r="G482" s="188"/>
      <c r="H482" s="192">
        <v>2</v>
      </c>
      <c r="I482" s="193"/>
      <c r="J482" s="188"/>
      <c r="K482" s="188"/>
      <c r="L482" s="194"/>
      <c r="M482" s="195"/>
      <c r="N482" s="196"/>
      <c r="O482" s="196"/>
      <c r="P482" s="196"/>
      <c r="Q482" s="196"/>
      <c r="R482" s="196"/>
      <c r="S482" s="196"/>
      <c r="T482" s="197"/>
      <c r="AT482" s="198" t="s">
        <v>234</v>
      </c>
      <c r="AU482" s="198" t="s">
        <v>86</v>
      </c>
      <c r="AV482" s="13" t="s">
        <v>86</v>
      </c>
      <c r="AW482" s="13" t="s">
        <v>37</v>
      </c>
      <c r="AX482" s="13" t="s">
        <v>76</v>
      </c>
      <c r="AY482" s="198" t="s">
        <v>225</v>
      </c>
    </row>
    <row r="483" spans="1:65" s="13" customFormat="1" ht="11.25">
      <c r="B483" s="187"/>
      <c r="C483" s="188"/>
      <c r="D483" s="189" t="s">
        <v>234</v>
      </c>
      <c r="E483" s="190" t="s">
        <v>19</v>
      </c>
      <c r="F483" s="191" t="s">
        <v>586</v>
      </c>
      <c r="G483" s="188"/>
      <c r="H483" s="192">
        <v>1</v>
      </c>
      <c r="I483" s="193"/>
      <c r="J483" s="188"/>
      <c r="K483" s="188"/>
      <c r="L483" s="194"/>
      <c r="M483" s="195"/>
      <c r="N483" s="196"/>
      <c r="O483" s="196"/>
      <c r="P483" s="196"/>
      <c r="Q483" s="196"/>
      <c r="R483" s="196"/>
      <c r="S483" s="196"/>
      <c r="T483" s="197"/>
      <c r="AT483" s="198" t="s">
        <v>234</v>
      </c>
      <c r="AU483" s="198" t="s">
        <v>86</v>
      </c>
      <c r="AV483" s="13" t="s">
        <v>86</v>
      </c>
      <c r="AW483" s="13" t="s">
        <v>37</v>
      </c>
      <c r="AX483" s="13" t="s">
        <v>76</v>
      </c>
      <c r="AY483" s="198" t="s">
        <v>225</v>
      </c>
    </row>
    <row r="484" spans="1:65" s="13" customFormat="1" ht="11.25">
      <c r="B484" s="187"/>
      <c r="C484" s="188"/>
      <c r="D484" s="189" t="s">
        <v>234</v>
      </c>
      <c r="E484" s="190" t="s">
        <v>19</v>
      </c>
      <c r="F484" s="191" t="s">
        <v>402</v>
      </c>
      <c r="G484" s="188"/>
      <c r="H484" s="192">
        <v>4</v>
      </c>
      <c r="I484" s="193"/>
      <c r="J484" s="188"/>
      <c r="K484" s="188"/>
      <c r="L484" s="194"/>
      <c r="M484" s="195"/>
      <c r="N484" s="196"/>
      <c r="O484" s="196"/>
      <c r="P484" s="196"/>
      <c r="Q484" s="196"/>
      <c r="R484" s="196"/>
      <c r="S484" s="196"/>
      <c r="T484" s="197"/>
      <c r="AT484" s="198" t="s">
        <v>234</v>
      </c>
      <c r="AU484" s="198" t="s">
        <v>86</v>
      </c>
      <c r="AV484" s="13" t="s">
        <v>86</v>
      </c>
      <c r="AW484" s="13" t="s">
        <v>37</v>
      </c>
      <c r="AX484" s="13" t="s">
        <v>76</v>
      </c>
      <c r="AY484" s="198" t="s">
        <v>225</v>
      </c>
    </row>
    <row r="485" spans="1:65" s="13" customFormat="1" ht="11.25">
      <c r="B485" s="187"/>
      <c r="C485" s="188"/>
      <c r="D485" s="189" t="s">
        <v>234</v>
      </c>
      <c r="E485" s="190" t="s">
        <v>19</v>
      </c>
      <c r="F485" s="191" t="s">
        <v>605</v>
      </c>
      <c r="G485" s="188"/>
      <c r="H485" s="192">
        <v>4</v>
      </c>
      <c r="I485" s="193"/>
      <c r="J485" s="188"/>
      <c r="K485" s="188"/>
      <c r="L485" s="194"/>
      <c r="M485" s="195"/>
      <c r="N485" s="196"/>
      <c r="O485" s="196"/>
      <c r="P485" s="196"/>
      <c r="Q485" s="196"/>
      <c r="R485" s="196"/>
      <c r="S485" s="196"/>
      <c r="T485" s="197"/>
      <c r="AT485" s="198" t="s">
        <v>234</v>
      </c>
      <c r="AU485" s="198" t="s">
        <v>86</v>
      </c>
      <c r="AV485" s="13" t="s">
        <v>86</v>
      </c>
      <c r="AW485" s="13" t="s">
        <v>37</v>
      </c>
      <c r="AX485" s="13" t="s">
        <v>76</v>
      </c>
      <c r="AY485" s="198" t="s">
        <v>225</v>
      </c>
    </row>
    <row r="486" spans="1:65" s="13" customFormat="1" ht="11.25">
      <c r="B486" s="187"/>
      <c r="C486" s="188"/>
      <c r="D486" s="189" t="s">
        <v>234</v>
      </c>
      <c r="E486" s="190" t="s">
        <v>19</v>
      </c>
      <c r="F486" s="191" t="s">
        <v>606</v>
      </c>
      <c r="G486" s="188"/>
      <c r="H486" s="192">
        <v>4</v>
      </c>
      <c r="I486" s="193"/>
      <c r="J486" s="188"/>
      <c r="K486" s="188"/>
      <c r="L486" s="194"/>
      <c r="M486" s="195"/>
      <c r="N486" s="196"/>
      <c r="O486" s="196"/>
      <c r="P486" s="196"/>
      <c r="Q486" s="196"/>
      <c r="R486" s="196"/>
      <c r="S486" s="196"/>
      <c r="T486" s="197"/>
      <c r="AT486" s="198" t="s">
        <v>234</v>
      </c>
      <c r="AU486" s="198" t="s">
        <v>86</v>
      </c>
      <c r="AV486" s="13" t="s">
        <v>86</v>
      </c>
      <c r="AW486" s="13" t="s">
        <v>37</v>
      </c>
      <c r="AX486" s="13" t="s">
        <v>76</v>
      </c>
      <c r="AY486" s="198" t="s">
        <v>225</v>
      </c>
    </row>
    <row r="487" spans="1:65" s="13" customFormat="1" ht="11.25">
      <c r="B487" s="187"/>
      <c r="C487" s="188"/>
      <c r="D487" s="189" t="s">
        <v>234</v>
      </c>
      <c r="E487" s="190" t="s">
        <v>19</v>
      </c>
      <c r="F487" s="191" t="s">
        <v>409</v>
      </c>
      <c r="G487" s="188"/>
      <c r="H487" s="192">
        <v>4</v>
      </c>
      <c r="I487" s="193"/>
      <c r="J487" s="188"/>
      <c r="K487" s="188"/>
      <c r="L487" s="194"/>
      <c r="M487" s="195"/>
      <c r="N487" s="196"/>
      <c r="O487" s="196"/>
      <c r="P487" s="196"/>
      <c r="Q487" s="196"/>
      <c r="R487" s="196"/>
      <c r="S487" s="196"/>
      <c r="T487" s="197"/>
      <c r="AT487" s="198" t="s">
        <v>234</v>
      </c>
      <c r="AU487" s="198" t="s">
        <v>86</v>
      </c>
      <c r="AV487" s="13" t="s">
        <v>86</v>
      </c>
      <c r="AW487" s="13" t="s">
        <v>37</v>
      </c>
      <c r="AX487" s="13" t="s">
        <v>76</v>
      </c>
      <c r="AY487" s="198" t="s">
        <v>225</v>
      </c>
    </row>
    <row r="488" spans="1:65" s="14" customFormat="1" ht="11.25">
      <c r="B488" s="199"/>
      <c r="C488" s="200"/>
      <c r="D488" s="189" t="s">
        <v>234</v>
      </c>
      <c r="E488" s="201" t="s">
        <v>19</v>
      </c>
      <c r="F488" s="202" t="s">
        <v>245</v>
      </c>
      <c r="G488" s="200"/>
      <c r="H488" s="203">
        <v>36</v>
      </c>
      <c r="I488" s="204"/>
      <c r="J488" s="200"/>
      <c r="K488" s="200"/>
      <c r="L488" s="205"/>
      <c r="M488" s="206"/>
      <c r="N488" s="207"/>
      <c r="O488" s="207"/>
      <c r="P488" s="207"/>
      <c r="Q488" s="207"/>
      <c r="R488" s="207"/>
      <c r="S488" s="207"/>
      <c r="T488" s="208"/>
      <c r="AT488" s="209" t="s">
        <v>234</v>
      </c>
      <c r="AU488" s="209" t="s">
        <v>86</v>
      </c>
      <c r="AV488" s="14" t="s">
        <v>232</v>
      </c>
      <c r="AW488" s="14" t="s">
        <v>37</v>
      </c>
      <c r="AX488" s="14" t="s">
        <v>84</v>
      </c>
      <c r="AY488" s="209" t="s">
        <v>225</v>
      </c>
    </row>
    <row r="489" spans="1:65" s="2" customFormat="1" ht="55.5" customHeight="1">
      <c r="A489" s="35"/>
      <c r="B489" s="36"/>
      <c r="C489" s="174" t="s">
        <v>607</v>
      </c>
      <c r="D489" s="174" t="s">
        <v>227</v>
      </c>
      <c r="E489" s="175" t="s">
        <v>608</v>
      </c>
      <c r="F489" s="176" t="s">
        <v>609</v>
      </c>
      <c r="G489" s="177" t="s">
        <v>230</v>
      </c>
      <c r="H489" s="178">
        <v>133.9</v>
      </c>
      <c r="I489" s="179"/>
      <c r="J489" s="180">
        <f>ROUND(I489*H489,2)</f>
        <v>0</v>
      </c>
      <c r="K489" s="176" t="s">
        <v>19</v>
      </c>
      <c r="L489" s="40"/>
      <c r="M489" s="181" t="s">
        <v>19</v>
      </c>
      <c r="N489" s="182" t="s">
        <v>47</v>
      </c>
      <c r="O489" s="65"/>
      <c r="P489" s="183">
        <f>O489*H489</f>
        <v>0</v>
      </c>
      <c r="Q489" s="183">
        <v>0</v>
      </c>
      <c r="R489" s="183">
        <f>Q489*H489</f>
        <v>0</v>
      </c>
      <c r="S489" s="183">
        <v>4.0000000000000001E-3</v>
      </c>
      <c r="T489" s="184">
        <f>S489*H489</f>
        <v>0.53560000000000008</v>
      </c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R489" s="185" t="s">
        <v>232</v>
      </c>
      <c r="AT489" s="185" t="s">
        <v>227</v>
      </c>
      <c r="AU489" s="185" t="s">
        <v>86</v>
      </c>
      <c r="AY489" s="18" t="s">
        <v>225</v>
      </c>
      <c r="BE489" s="186">
        <f>IF(N489="základní",J489,0)</f>
        <v>0</v>
      </c>
      <c r="BF489" s="186">
        <f>IF(N489="snížená",J489,0)</f>
        <v>0</v>
      </c>
      <c r="BG489" s="186">
        <f>IF(N489="zákl. přenesená",J489,0)</f>
        <v>0</v>
      </c>
      <c r="BH489" s="186">
        <f>IF(N489="sníž. přenesená",J489,0)</f>
        <v>0</v>
      </c>
      <c r="BI489" s="186">
        <f>IF(N489="nulová",J489,0)</f>
        <v>0</v>
      </c>
      <c r="BJ489" s="18" t="s">
        <v>84</v>
      </c>
      <c r="BK489" s="186">
        <f>ROUND(I489*H489,2)</f>
        <v>0</v>
      </c>
      <c r="BL489" s="18" t="s">
        <v>232</v>
      </c>
      <c r="BM489" s="185" t="s">
        <v>610</v>
      </c>
    </row>
    <row r="490" spans="1:65" s="2" customFormat="1" ht="19.5">
      <c r="A490" s="35"/>
      <c r="B490" s="36"/>
      <c r="C490" s="37"/>
      <c r="D490" s="189" t="s">
        <v>414</v>
      </c>
      <c r="E490" s="37"/>
      <c r="F490" s="220" t="s">
        <v>611</v>
      </c>
      <c r="G490" s="37"/>
      <c r="H490" s="37"/>
      <c r="I490" s="221"/>
      <c r="J490" s="37"/>
      <c r="K490" s="37"/>
      <c r="L490" s="40"/>
      <c r="M490" s="222"/>
      <c r="N490" s="223"/>
      <c r="O490" s="65"/>
      <c r="P490" s="65"/>
      <c r="Q490" s="65"/>
      <c r="R490" s="65"/>
      <c r="S490" s="65"/>
      <c r="T490" s="66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T490" s="18" t="s">
        <v>414</v>
      </c>
      <c r="AU490" s="18" t="s">
        <v>86</v>
      </c>
    </row>
    <row r="491" spans="1:65" s="13" customFormat="1" ht="11.25">
      <c r="B491" s="187"/>
      <c r="C491" s="188"/>
      <c r="D491" s="189" t="s">
        <v>234</v>
      </c>
      <c r="E491" s="190" t="s">
        <v>19</v>
      </c>
      <c r="F491" s="191" t="s">
        <v>612</v>
      </c>
      <c r="G491" s="188"/>
      <c r="H491" s="192">
        <v>3</v>
      </c>
      <c r="I491" s="193"/>
      <c r="J491" s="188"/>
      <c r="K491" s="188"/>
      <c r="L491" s="194"/>
      <c r="M491" s="195"/>
      <c r="N491" s="196"/>
      <c r="O491" s="196"/>
      <c r="P491" s="196"/>
      <c r="Q491" s="196"/>
      <c r="R491" s="196"/>
      <c r="S491" s="196"/>
      <c r="T491" s="197"/>
      <c r="AT491" s="198" t="s">
        <v>234</v>
      </c>
      <c r="AU491" s="198" t="s">
        <v>86</v>
      </c>
      <c r="AV491" s="13" t="s">
        <v>86</v>
      </c>
      <c r="AW491" s="13" t="s">
        <v>37</v>
      </c>
      <c r="AX491" s="13" t="s">
        <v>76</v>
      </c>
      <c r="AY491" s="198" t="s">
        <v>225</v>
      </c>
    </row>
    <row r="492" spans="1:65" s="13" customFormat="1" ht="11.25">
      <c r="B492" s="187"/>
      <c r="C492" s="188"/>
      <c r="D492" s="189" t="s">
        <v>234</v>
      </c>
      <c r="E492" s="190" t="s">
        <v>19</v>
      </c>
      <c r="F492" s="191" t="s">
        <v>613</v>
      </c>
      <c r="G492" s="188"/>
      <c r="H492" s="192">
        <v>4.4000000000000004</v>
      </c>
      <c r="I492" s="193"/>
      <c r="J492" s="188"/>
      <c r="K492" s="188"/>
      <c r="L492" s="194"/>
      <c r="M492" s="195"/>
      <c r="N492" s="196"/>
      <c r="O492" s="196"/>
      <c r="P492" s="196"/>
      <c r="Q492" s="196"/>
      <c r="R492" s="196"/>
      <c r="S492" s="196"/>
      <c r="T492" s="197"/>
      <c r="AT492" s="198" t="s">
        <v>234</v>
      </c>
      <c r="AU492" s="198" t="s">
        <v>86</v>
      </c>
      <c r="AV492" s="13" t="s">
        <v>86</v>
      </c>
      <c r="AW492" s="13" t="s">
        <v>37</v>
      </c>
      <c r="AX492" s="13" t="s">
        <v>76</v>
      </c>
      <c r="AY492" s="198" t="s">
        <v>225</v>
      </c>
    </row>
    <row r="493" spans="1:65" s="13" customFormat="1" ht="11.25">
      <c r="B493" s="187"/>
      <c r="C493" s="188"/>
      <c r="D493" s="189" t="s">
        <v>234</v>
      </c>
      <c r="E493" s="190" t="s">
        <v>19</v>
      </c>
      <c r="F493" s="191" t="s">
        <v>614</v>
      </c>
      <c r="G493" s="188"/>
      <c r="H493" s="192">
        <v>3.8</v>
      </c>
      <c r="I493" s="193"/>
      <c r="J493" s="188"/>
      <c r="K493" s="188"/>
      <c r="L493" s="194"/>
      <c r="M493" s="195"/>
      <c r="N493" s="196"/>
      <c r="O493" s="196"/>
      <c r="P493" s="196"/>
      <c r="Q493" s="196"/>
      <c r="R493" s="196"/>
      <c r="S493" s="196"/>
      <c r="T493" s="197"/>
      <c r="AT493" s="198" t="s">
        <v>234</v>
      </c>
      <c r="AU493" s="198" t="s">
        <v>86</v>
      </c>
      <c r="AV493" s="13" t="s">
        <v>86</v>
      </c>
      <c r="AW493" s="13" t="s">
        <v>37</v>
      </c>
      <c r="AX493" s="13" t="s">
        <v>76</v>
      </c>
      <c r="AY493" s="198" t="s">
        <v>225</v>
      </c>
    </row>
    <row r="494" spans="1:65" s="13" customFormat="1" ht="11.25">
      <c r="B494" s="187"/>
      <c r="C494" s="188"/>
      <c r="D494" s="189" t="s">
        <v>234</v>
      </c>
      <c r="E494" s="190" t="s">
        <v>19</v>
      </c>
      <c r="F494" s="191" t="s">
        <v>615</v>
      </c>
      <c r="G494" s="188"/>
      <c r="H494" s="192">
        <v>3.4</v>
      </c>
      <c r="I494" s="193"/>
      <c r="J494" s="188"/>
      <c r="K494" s="188"/>
      <c r="L494" s="194"/>
      <c r="M494" s="195"/>
      <c r="N494" s="196"/>
      <c r="O494" s="196"/>
      <c r="P494" s="196"/>
      <c r="Q494" s="196"/>
      <c r="R494" s="196"/>
      <c r="S494" s="196"/>
      <c r="T494" s="197"/>
      <c r="AT494" s="198" t="s">
        <v>234</v>
      </c>
      <c r="AU494" s="198" t="s">
        <v>86</v>
      </c>
      <c r="AV494" s="13" t="s">
        <v>86</v>
      </c>
      <c r="AW494" s="13" t="s">
        <v>37</v>
      </c>
      <c r="AX494" s="13" t="s">
        <v>76</v>
      </c>
      <c r="AY494" s="198" t="s">
        <v>225</v>
      </c>
    </row>
    <row r="495" spans="1:65" s="13" customFormat="1" ht="11.25">
      <c r="B495" s="187"/>
      <c r="C495" s="188"/>
      <c r="D495" s="189" t="s">
        <v>234</v>
      </c>
      <c r="E495" s="190" t="s">
        <v>19</v>
      </c>
      <c r="F495" s="191" t="s">
        <v>478</v>
      </c>
      <c r="G495" s="188"/>
      <c r="H495" s="192">
        <v>6</v>
      </c>
      <c r="I495" s="193"/>
      <c r="J495" s="188"/>
      <c r="K495" s="188"/>
      <c r="L495" s="194"/>
      <c r="M495" s="195"/>
      <c r="N495" s="196"/>
      <c r="O495" s="196"/>
      <c r="P495" s="196"/>
      <c r="Q495" s="196"/>
      <c r="R495" s="196"/>
      <c r="S495" s="196"/>
      <c r="T495" s="197"/>
      <c r="AT495" s="198" t="s">
        <v>234</v>
      </c>
      <c r="AU495" s="198" t="s">
        <v>86</v>
      </c>
      <c r="AV495" s="13" t="s">
        <v>86</v>
      </c>
      <c r="AW495" s="13" t="s">
        <v>37</v>
      </c>
      <c r="AX495" s="13" t="s">
        <v>76</v>
      </c>
      <c r="AY495" s="198" t="s">
        <v>225</v>
      </c>
    </row>
    <row r="496" spans="1:65" s="13" customFormat="1" ht="11.25">
      <c r="B496" s="187"/>
      <c r="C496" s="188"/>
      <c r="D496" s="189" t="s">
        <v>234</v>
      </c>
      <c r="E496" s="190" t="s">
        <v>19</v>
      </c>
      <c r="F496" s="191" t="s">
        <v>479</v>
      </c>
      <c r="G496" s="188"/>
      <c r="H496" s="192">
        <v>3.75</v>
      </c>
      <c r="I496" s="193"/>
      <c r="J496" s="188"/>
      <c r="K496" s="188"/>
      <c r="L496" s="194"/>
      <c r="M496" s="195"/>
      <c r="N496" s="196"/>
      <c r="O496" s="196"/>
      <c r="P496" s="196"/>
      <c r="Q496" s="196"/>
      <c r="R496" s="196"/>
      <c r="S496" s="196"/>
      <c r="T496" s="197"/>
      <c r="AT496" s="198" t="s">
        <v>234</v>
      </c>
      <c r="AU496" s="198" t="s">
        <v>86</v>
      </c>
      <c r="AV496" s="13" t="s">
        <v>86</v>
      </c>
      <c r="AW496" s="13" t="s">
        <v>37</v>
      </c>
      <c r="AX496" s="13" t="s">
        <v>76</v>
      </c>
      <c r="AY496" s="198" t="s">
        <v>225</v>
      </c>
    </row>
    <row r="497" spans="1:65" s="13" customFormat="1" ht="11.25">
      <c r="B497" s="187"/>
      <c r="C497" s="188"/>
      <c r="D497" s="189" t="s">
        <v>234</v>
      </c>
      <c r="E497" s="190" t="s">
        <v>19</v>
      </c>
      <c r="F497" s="191" t="s">
        <v>616</v>
      </c>
      <c r="G497" s="188"/>
      <c r="H497" s="192">
        <v>3.8</v>
      </c>
      <c r="I497" s="193"/>
      <c r="J497" s="188"/>
      <c r="K497" s="188"/>
      <c r="L497" s="194"/>
      <c r="M497" s="195"/>
      <c r="N497" s="196"/>
      <c r="O497" s="196"/>
      <c r="P497" s="196"/>
      <c r="Q497" s="196"/>
      <c r="R497" s="196"/>
      <c r="S497" s="196"/>
      <c r="T497" s="197"/>
      <c r="AT497" s="198" t="s">
        <v>234</v>
      </c>
      <c r="AU497" s="198" t="s">
        <v>86</v>
      </c>
      <c r="AV497" s="13" t="s">
        <v>86</v>
      </c>
      <c r="AW497" s="13" t="s">
        <v>37</v>
      </c>
      <c r="AX497" s="13" t="s">
        <v>76</v>
      </c>
      <c r="AY497" s="198" t="s">
        <v>225</v>
      </c>
    </row>
    <row r="498" spans="1:65" s="13" customFormat="1" ht="11.25">
      <c r="B498" s="187"/>
      <c r="C498" s="188"/>
      <c r="D498" s="189" t="s">
        <v>234</v>
      </c>
      <c r="E498" s="190" t="s">
        <v>19</v>
      </c>
      <c r="F498" s="191" t="s">
        <v>617</v>
      </c>
      <c r="G498" s="188"/>
      <c r="H498" s="192">
        <v>7.8</v>
      </c>
      <c r="I498" s="193"/>
      <c r="J498" s="188"/>
      <c r="K498" s="188"/>
      <c r="L498" s="194"/>
      <c r="M498" s="195"/>
      <c r="N498" s="196"/>
      <c r="O498" s="196"/>
      <c r="P498" s="196"/>
      <c r="Q498" s="196"/>
      <c r="R498" s="196"/>
      <c r="S498" s="196"/>
      <c r="T498" s="197"/>
      <c r="AT498" s="198" t="s">
        <v>234</v>
      </c>
      <c r="AU498" s="198" t="s">
        <v>86</v>
      </c>
      <c r="AV498" s="13" t="s">
        <v>86</v>
      </c>
      <c r="AW498" s="13" t="s">
        <v>37</v>
      </c>
      <c r="AX498" s="13" t="s">
        <v>76</v>
      </c>
      <c r="AY498" s="198" t="s">
        <v>225</v>
      </c>
    </row>
    <row r="499" spans="1:65" s="13" customFormat="1" ht="11.25">
      <c r="B499" s="187"/>
      <c r="C499" s="188"/>
      <c r="D499" s="189" t="s">
        <v>234</v>
      </c>
      <c r="E499" s="190" t="s">
        <v>19</v>
      </c>
      <c r="F499" s="191" t="s">
        <v>618</v>
      </c>
      <c r="G499" s="188"/>
      <c r="H499" s="192">
        <v>15</v>
      </c>
      <c r="I499" s="193"/>
      <c r="J499" s="188"/>
      <c r="K499" s="188"/>
      <c r="L499" s="194"/>
      <c r="M499" s="195"/>
      <c r="N499" s="196"/>
      <c r="O499" s="196"/>
      <c r="P499" s="196"/>
      <c r="Q499" s="196"/>
      <c r="R499" s="196"/>
      <c r="S499" s="196"/>
      <c r="T499" s="197"/>
      <c r="AT499" s="198" t="s">
        <v>234</v>
      </c>
      <c r="AU499" s="198" t="s">
        <v>86</v>
      </c>
      <c r="AV499" s="13" t="s">
        <v>86</v>
      </c>
      <c r="AW499" s="13" t="s">
        <v>37</v>
      </c>
      <c r="AX499" s="13" t="s">
        <v>76</v>
      </c>
      <c r="AY499" s="198" t="s">
        <v>225</v>
      </c>
    </row>
    <row r="500" spans="1:65" s="13" customFormat="1" ht="11.25">
      <c r="B500" s="187"/>
      <c r="C500" s="188"/>
      <c r="D500" s="189" t="s">
        <v>234</v>
      </c>
      <c r="E500" s="190" t="s">
        <v>19</v>
      </c>
      <c r="F500" s="191" t="s">
        <v>484</v>
      </c>
      <c r="G500" s="188"/>
      <c r="H500" s="192">
        <v>8</v>
      </c>
      <c r="I500" s="193"/>
      <c r="J500" s="188"/>
      <c r="K500" s="188"/>
      <c r="L500" s="194"/>
      <c r="M500" s="195"/>
      <c r="N500" s="196"/>
      <c r="O500" s="196"/>
      <c r="P500" s="196"/>
      <c r="Q500" s="196"/>
      <c r="R500" s="196"/>
      <c r="S500" s="196"/>
      <c r="T500" s="197"/>
      <c r="AT500" s="198" t="s">
        <v>234</v>
      </c>
      <c r="AU500" s="198" t="s">
        <v>86</v>
      </c>
      <c r="AV500" s="13" t="s">
        <v>86</v>
      </c>
      <c r="AW500" s="13" t="s">
        <v>37</v>
      </c>
      <c r="AX500" s="13" t="s">
        <v>76</v>
      </c>
      <c r="AY500" s="198" t="s">
        <v>225</v>
      </c>
    </row>
    <row r="501" spans="1:65" s="13" customFormat="1" ht="11.25">
      <c r="B501" s="187"/>
      <c r="C501" s="188"/>
      <c r="D501" s="189" t="s">
        <v>234</v>
      </c>
      <c r="E501" s="190" t="s">
        <v>19</v>
      </c>
      <c r="F501" s="191" t="s">
        <v>619</v>
      </c>
      <c r="G501" s="188"/>
      <c r="H501" s="192">
        <v>5</v>
      </c>
      <c r="I501" s="193"/>
      <c r="J501" s="188"/>
      <c r="K501" s="188"/>
      <c r="L501" s="194"/>
      <c r="M501" s="195"/>
      <c r="N501" s="196"/>
      <c r="O501" s="196"/>
      <c r="P501" s="196"/>
      <c r="Q501" s="196"/>
      <c r="R501" s="196"/>
      <c r="S501" s="196"/>
      <c r="T501" s="197"/>
      <c r="AT501" s="198" t="s">
        <v>234</v>
      </c>
      <c r="AU501" s="198" t="s">
        <v>86</v>
      </c>
      <c r="AV501" s="13" t="s">
        <v>86</v>
      </c>
      <c r="AW501" s="13" t="s">
        <v>37</v>
      </c>
      <c r="AX501" s="13" t="s">
        <v>76</v>
      </c>
      <c r="AY501" s="198" t="s">
        <v>225</v>
      </c>
    </row>
    <row r="502" spans="1:65" s="13" customFormat="1" ht="11.25">
      <c r="B502" s="187"/>
      <c r="C502" s="188"/>
      <c r="D502" s="189" t="s">
        <v>234</v>
      </c>
      <c r="E502" s="190" t="s">
        <v>19</v>
      </c>
      <c r="F502" s="191" t="s">
        <v>620</v>
      </c>
      <c r="G502" s="188"/>
      <c r="H502" s="192">
        <v>12.3</v>
      </c>
      <c r="I502" s="193"/>
      <c r="J502" s="188"/>
      <c r="K502" s="188"/>
      <c r="L502" s="194"/>
      <c r="M502" s="195"/>
      <c r="N502" s="196"/>
      <c r="O502" s="196"/>
      <c r="P502" s="196"/>
      <c r="Q502" s="196"/>
      <c r="R502" s="196"/>
      <c r="S502" s="196"/>
      <c r="T502" s="197"/>
      <c r="AT502" s="198" t="s">
        <v>234</v>
      </c>
      <c r="AU502" s="198" t="s">
        <v>86</v>
      </c>
      <c r="AV502" s="13" t="s">
        <v>86</v>
      </c>
      <c r="AW502" s="13" t="s">
        <v>37</v>
      </c>
      <c r="AX502" s="13" t="s">
        <v>76</v>
      </c>
      <c r="AY502" s="198" t="s">
        <v>225</v>
      </c>
    </row>
    <row r="503" spans="1:65" s="13" customFormat="1" ht="11.25">
      <c r="B503" s="187"/>
      <c r="C503" s="188"/>
      <c r="D503" s="189" t="s">
        <v>234</v>
      </c>
      <c r="E503" s="190" t="s">
        <v>19</v>
      </c>
      <c r="F503" s="191" t="s">
        <v>489</v>
      </c>
      <c r="G503" s="188"/>
      <c r="H503" s="192">
        <v>4.25</v>
      </c>
      <c r="I503" s="193"/>
      <c r="J503" s="188"/>
      <c r="K503" s="188"/>
      <c r="L503" s="194"/>
      <c r="M503" s="195"/>
      <c r="N503" s="196"/>
      <c r="O503" s="196"/>
      <c r="P503" s="196"/>
      <c r="Q503" s="196"/>
      <c r="R503" s="196"/>
      <c r="S503" s="196"/>
      <c r="T503" s="197"/>
      <c r="AT503" s="198" t="s">
        <v>234</v>
      </c>
      <c r="AU503" s="198" t="s">
        <v>86</v>
      </c>
      <c r="AV503" s="13" t="s">
        <v>86</v>
      </c>
      <c r="AW503" s="13" t="s">
        <v>37</v>
      </c>
      <c r="AX503" s="13" t="s">
        <v>76</v>
      </c>
      <c r="AY503" s="198" t="s">
        <v>225</v>
      </c>
    </row>
    <row r="504" spans="1:65" s="13" customFormat="1" ht="11.25">
      <c r="B504" s="187"/>
      <c r="C504" s="188"/>
      <c r="D504" s="189" t="s">
        <v>234</v>
      </c>
      <c r="E504" s="190" t="s">
        <v>19</v>
      </c>
      <c r="F504" s="191" t="s">
        <v>490</v>
      </c>
      <c r="G504" s="188"/>
      <c r="H504" s="192">
        <v>12.3</v>
      </c>
      <c r="I504" s="193"/>
      <c r="J504" s="188"/>
      <c r="K504" s="188"/>
      <c r="L504" s="194"/>
      <c r="M504" s="195"/>
      <c r="N504" s="196"/>
      <c r="O504" s="196"/>
      <c r="P504" s="196"/>
      <c r="Q504" s="196"/>
      <c r="R504" s="196"/>
      <c r="S504" s="196"/>
      <c r="T504" s="197"/>
      <c r="AT504" s="198" t="s">
        <v>234</v>
      </c>
      <c r="AU504" s="198" t="s">
        <v>86</v>
      </c>
      <c r="AV504" s="13" t="s">
        <v>86</v>
      </c>
      <c r="AW504" s="13" t="s">
        <v>37</v>
      </c>
      <c r="AX504" s="13" t="s">
        <v>76</v>
      </c>
      <c r="AY504" s="198" t="s">
        <v>225</v>
      </c>
    </row>
    <row r="505" spans="1:65" s="13" customFormat="1" ht="11.25">
      <c r="B505" s="187"/>
      <c r="C505" s="188"/>
      <c r="D505" s="189" t="s">
        <v>234</v>
      </c>
      <c r="E505" s="190" t="s">
        <v>19</v>
      </c>
      <c r="F505" s="191" t="s">
        <v>491</v>
      </c>
      <c r="G505" s="188"/>
      <c r="H505" s="192">
        <v>10.199999999999999</v>
      </c>
      <c r="I505" s="193"/>
      <c r="J505" s="188"/>
      <c r="K505" s="188"/>
      <c r="L505" s="194"/>
      <c r="M505" s="195"/>
      <c r="N505" s="196"/>
      <c r="O505" s="196"/>
      <c r="P505" s="196"/>
      <c r="Q505" s="196"/>
      <c r="R505" s="196"/>
      <c r="S505" s="196"/>
      <c r="T505" s="197"/>
      <c r="AT505" s="198" t="s">
        <v>234</v>
      </c>
      <c r="AU505" s="198" t="s">
        <v>86</v>
      </c>
      <c r="AV505" s="13" t="s">
        <v>86</v>
      </c>
      <c r="AW505" s="13" t="s">
        <v>37</v>
      </c>
      <c r="AX505" s="13" t="s">
        <v>76</v>
      </c>
      <c r="AY505" s="198" t="s">
        <v>225</v>
      </c>
    </row>
    <row r="506" spans="1:65" s="13" customFormat="1" ht="11.25">
      <c r="B506" s="187"/>
      <c r="C506" s="188"/>
      <c r="D506" s="189" t="s">
        <v>234</v>
      </c>
      <c r="E506" s="190" t="s">
        <v>19</v>
      </c>
      <c r="F506" s="191" t="s">
        <v>621</v>
      </c>
      <c r="G506" s="188"/>
      <c r="H506" s="192">
        <v>2.25</v>
      </c>
      <c r="I506" s="193"/>
      <c r="J506" s="188"/>
      <c r="K506" s="188"/>
      <c r="L506" s="194"/>
      <c r="M506" s="195"/>
      <c r="N506" s="196"/>
      <c r="O506" s="196"/>
      <c r="P506" s="196"/>
      <c r="Q506" s="196"/>
      <c r="R506" s="196"/>
      <c r="S506" s="196"/>
      <c r="T506" s="197"/>
      <c r="AT506" s="198" t="s">
        <v>234</v>
      </c>
      <c r="AU506" s="198" t="s">
        <v>86</v>
      </c>
      <c r="AV506" s="13" t="s">
        <v>86</v>
      </c>
      <c r="AW506" s="13" t="s">
        <v>37</v>
      </c>
      <c r="AX506" s="13" t="s">
        <v>76</v>
      </c>
      <c r="AY506" s="198" t="s">
        <v>225</v>
      </c>
    </row>
    <row r="507" spans="1:65" s="13" customFormat="1" ht="11.25">
      <c r="B507" s="187"/>
      <c r="C507" s="188"/>
      <c r="D507" s="189" t="s">
        <v>234</v>
      </c>
      <c r="E507" s="190" t="s">
        <v>19</v>
      </c>
      <c r="F507" s="191" t="s">
        <v>622</v>
      </c>
      <c r="G507" s="188"/>
      <c r="H507" s="192">
        <v>2.25</v>
      </c>
      <c r="I507" s="193"/>
      <c r="J507" s="188"/>
      <c r="K507" s="188"/>
      <c r="L507" s="194"/>
      <c r="M507" s="195"/>
      <c r="N507" s="196"/>
      <c r="O507" s="196"/>
      <c r="P507" s="196"/>
      <c r="Q507" s="196"/>
      <c r="R507" s="196"/>
      <c r="S507" s="196"/>
      <c r="T507" s="197"/>
      <c r="AT507" s="198" t="s">
        <v>234</v>
      </c>
      <c r="AU507" s="198" t="s">
        <v>86</v>
      </c>
      <c r="AV507" s="13" t="s">
        <v>86</v>
      </c>
      <c r="AW507" s="13" t="s">
        <v>37</v>
      </c>
      <c r="AX507" s="13" t="s">
        <v>76</v>
      </c>
      <c r="AY507" s="198" t="s">
        <v>225</v>
      </c>
    </row>
    <row r="508" spans="1:65" s="13" customFormat="1" ht="11.25">
      <c r="B508" s="187"/>
      <c r="C508" s="188"/>
      <c r="D508" s="189" t="s">
        <v>234</v>
      </c>
      <c r="E508" s="190" t="s">
        <v>19</v>
      </c>
      <c r="F508" s="191" t="s">
        <v>492</v>
      </c>
      <c r="G508" s="188"/>
      <c r="H508" s="192">
        <v>9.6</v>
      </c>
      <c r="I508" s="193"/>
      <c r="J508" s="188"/>
      <c r="K508" s="188"/>
      <c r="L508" s="194"/>
      <c r="M508" s="195"/>
      <c r="N508" s="196"/>
      <c r="O508" s="196"/>
      <c r="P508" s="196"/>
      <c r="Q508" s="196"/>
      <c r="R508" s="196"/>
      <c r="S508" s="196"/>
      <c r="T508" s="197"/>
      <c r="AT508" s="198" t="s">
        <v>234</v>
      </c>
      <c r="AU508" s="198" t="s">
        <v>86</v>
      </c>
      <c r="AV508" s="13" t="s">
        <v>86</v>
      </c>
      <c r="AW508" s="13" t="s">
        <v>37</v>
      </c>
      <c r="AX508" s="13" t="s">
        <v>76</v>
      </c>
      <c r="AY508" s="198" t="s">
        <v>225</v>
      </c>
    </row>
    <row r="509" spans="1:65" s="13" customFormat="1" ht="11.25">
      <c r="B509" s="187"/>
      <c r="C509" s="188"/>
      <c r="D509" s="189" t="s">
        <v>234</v>
      </c>
      <c r="E509" s="190" t="s">
        <v>19</v>
      </c>
      <c r="F509" s="191" t="s">
        <v>493</v>
      </c>
      <c r="G509" s="188"/>
      <c r="H509" s="192">
        <v>12.3</v>
      </c>
      <c r="I509" s="193"/>
      <c r="J509" s="188"/>
      <c r="K509" s="188"/>
      <c r="L509" s="194"/>
      <c r="M509" s="195"/>
      <c r="N509" s="196"/>
      <c r="O509" s="196"/>
      <c r="P509" s="196"/>
      <c r="Q509" s="196"/>
      <c r="R509" s="196"/>
      <c r="S509" s="196"/>
      <c r="T509" s="197"/>
      <c r="AT509" s="198" t="s">
        <v>234</v>
      </c>
      <c r="AU509" s="198" t="s">
        <v>86</v>
      </c>
      <c r="AV509" s="13" t="s">
        <v>86</v>
      </c>
      <c r="AW509" s="13" t="s">
        <v>37</v>
      </c>
      <c r="AX509" s="13" t="s">
        <v>76</v>
      </c>
      <c r="AY509" s="198" t="s">
        <v>225</v>
      </c>
    </row>
    <row r="510" spans="1:65" s="13" customFormat="1" ht="11.25">
      <c r="B510" s="187"/>
      <c r="C510" s="188"/>
      <c r="D510" s="189" t="s">
        <v>234</v>
      </c>
      <c r="E510" s="190" t="s">
        <v>19</v>
      </c>
      <c r="F510" s="191" t="s">
        <v>623</v>
      </c>
      <c r="G510" s="188"/>
      <c r="H510" s="192">
        <v>4.5</v>
      </c>
      <c r="I510" s="193"/>
      <c r="J510" s="188"/>
      <c r="K510" s="188"/>
      <c r="L510" s="194"/>
      <c r="M510" s="195"/>
      <c r="N510" s="196"/>
      <c r="O510" s="196"/>
      <c r="P510" s="196"/>
      <c r="Q510" s="196"/>
      <c r="R510" s="196"/>
      <c r="S510" s="196"/>
      <c r="T510" s="197"/>
      <c r="AT510" s="198" t="s">
        <v>234</v>
      </c>
      <c r="AU510" s="198" t="s">
        <v>86</v>
      </c>
      <c r="AV510" s="13" t="s">
        <v>86</v>
      </c>
      <c r="AW510" s="13" t="s">
        <v>37</v>
      </c>
      <c r="AX510" s="13" t="s">
        <v>76</v>
      </c>
      <c r="AY510" s="198" t="s">
        <v>225</v>
      </c>
    </row>
    <row r="511" spans="1:65" s="14" customFormat="1" ht="11.25">
      <c r="B511" s="199"/>
      <c r="C511" s="200"/>
      <c r="D511" s="189" t="s">
        <v>234</v>
      </c>
      <c r="E511" s="201" t="s">
        <v>19</v>
      </c>
      <c r="F511" s="202" t="s">
        <v>245</v>
      </c>
      <c r="G511" s="200"/>
      <c r="H511" s="203">
        <v>133.9</v>
      </c>
      <c r="I511" s="204"/>
      <c r="J511" s="200"/>
      <c r="K511" s="200"/>
      <c r="L511" s="205"/>
      <c r="M511" s="206"/>
      <c r="N511" s="207"/>
      <c r="O511" s="207"/>
      <c r="P511" s="207"/>
      <c r="Q511" s="207"/>
      <c r="R511" s="207"/>
      <c r="S511" s="207"/>
      <c r="T511" s="208"/>
      <c r="AT511" s="209" t="s">
        <v>234</v>
      </c>
      <c r="AU511" s="209" t="s">
        <v>86</v>
      </c>
      <c r="AV511" s="14" t="s">
        <v>232</v>
      </c>
      <c r="AW511" s="14" t="s">
        <v>37</v>
      </c>
      <c r="AX511" s="14" t="s">
        <v>84</v>
      </c>
      <c r="AY511" s="209" t="s">
        <v>225</v>
      </c>
    </row>
    <row r="512" spans="1:65" s="2" customFormat="1" ht="16.5" customHeight="1">
      <c r="A512" s="35"/>
      <c r="B512" s="36"/>
      <c r="C512" s="174" t="s">
        <v>624</v>
      </c>
      <c r="D512" s="174" t="s">
        <v>227</v>
      </c>
      <c r="E512" s="175" t="s">
        <v>625</v>
      </c>
      <c r="F512" s="176" t="s">
        <v>626</v>
      </c>
      <c r="G512" s="177" t="s">
        <v>380</v>
      </c>
      <c r="H512" s="178">
        <v>30</v>
      </c>
      <c r="I512" s="179"/>
      <c r="J512" s="180">
        <f>ROUND(I512*H512,2)</f>
        <v>0</v>
      </c>
      <c r="K512" s="176" t="s">
        <v>19</v>
      </c>
      <c r="L512" s="40"/>
      <c r="M512" s="181" t="s">
        <v>19</v>
      </c>
      <c r="N512" s="182" t="s">
        <v>47</v>
      </c>
      <c r="O512" s="65"/>
      <c r="P512" s="183">
        <f>O512*H512</f>
        <v>0</v>
      </c>
      <c r="Q512" s="183">
        <v>0</v>
      </c>
      <c r="R512" s="183">
        <f>Q512*H512</f>
        <v>0</v>
      </c>
      <c r="S512" s="183">
        <v>8.2000000000000003E-2</v>
      </c>
      <c r="T512" s="184">
        <f>S512*H512</f>
        <v>2.46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R512" s="185" t="s">
        <v>232</v>
      </c>
      <c r="AT512" s="185" t="s">
        <v>227</v>
      </c>
      <c r="AU512" s="185" t="s">
        <v>86</v>
      </c>
      <c r="AY512" s="18" t="s">
        <v>225</v>
      </c>
      <c r="BE512" s="186">
        <f>IF(N512="základní",J512,0)</f>
        <v>0</v>
      </c>
      <c r="BF512" s="186">
        <f>IF(N512="snížená",J512,0)</f>
        <v>0</v>
      </c>
      <c r="BG512" s="186">
        <f>IF(N512="zákl. přenesená",J512,0)</f>
        <v>0</v>
      </c>
      <c r="BH512" s="186">
        <f>IF(N512="sníž. přenesená",J512,0)</f>
        <v>0</v>
      </c>
      <c r="BI512" s="186">
        <f>IF(N512="nulová",J512,0)</f>
        <v>0</v>
      </c>
      <c r="BJ512" s="18" t="s">
        <v>84</v>
      </c>
      <c r="BK512" s="186">
        <f>ROUND(I512*H512,2)</f>
        <v>0</v>
      </c>
      <c r="BL512" s="18" t="s">
        <v>232</v>
      </c>
      <c r="BM512" s="185" t="s">
        <v>627</v>
      </c>
    </row>
    <row r="513" spans="2:51" s="13" customFormat="1" ht="11.25">
      <c r="B513" s="187"/>
      <c r="C513" s="188"/>
      <c r="D513" s="189" t="s">
        <v>234</v>
      </c>
      <c r="E513" s="190" t="s">
        <v>19</v>
      </c>
      <c r="F513" s="191" t="s">
        <v>536</v>
      </c>
      <c r="G513" s="188"/>
      <c r="H513" s="192">
        <v>2</v>
      </c>
      <c r="I513" s="193"/>
      <c r="J513" s="188"/>
      <c r="K513" s="188"/>
      <c r="L513" s="194"/>
      <c r="M513" s="195"/>
      <c r="N513" s="196"/>
      <c r="O513" s="196"/>
      <c r="P513" s="196"/>
      <c r="Q513" s="196"/>
      <c r="R513" s="196"/>
      <c r="S513" s="196"/>
      <c r="T513" s="197"/>
      <c r="AT513" s="198" t="s">
        <v>234</v>
      </c>
      <c r="AU513" s="198" t="s">
        <v>86</v>
      </c>
      <c r="AV513" s="13" t="s">
        <v>86</v>
      </c>
      <c r="AW513" s="13" t="s">
        <v>37</v>
      </c>
      <c r="AX513" s="13" t="s">
        <v>76</v>
      </c>
      <c r="AY513" s="198" t="s">
        <v>225</v>
      </c>
    </row>
    <row r="514" spans="2:51" s="13" customFormat="1" ht="11.25">
      <c r="B514" s="187"/>
      <c r="C514" s="188"/>
      <c r="D514" s="189" t="s">
        <v>234</v>
      </c>
      <c r="E514" s="190" t="s">
        <v>19</v>
      </c>
      <c r="F514" s="191" t="s">
        <v>537</v>
      </c>
      <c r="G514" s="188"/>
      <c r="H514" s="192">
        <v>2</v>
      </c>
      <c r="I514" s="193"/>
      <c r="J514" s="188"/>
      <c r="K514" s="188"/>
      <c r="L514" s="194"/>
      <c r="M514" s="195"/>
      <c r="N514" s="196"/>
      <c r="O514" s="196"/>
      <c r="P514" s="196"/>
      <c r="Q514" s="196"/>
      <c r="R514" s="196"/>
      <c r="S514" s="196"/>
      <c r="T514" s="197"/>
      <c r="AT514" s="198" t="s">
        <v>234</v>
      </c>
      <c r="AU514" s="198" t="s">
        <v>86</v>
      </c>
      <c r="AV514" s="13" t="s">
        <v>86</v>
      </c>
      <c r="AW514" s="13" t="s">
        <v>37</v>
      </c>
      <c r="AX514" s="13" t="s">
        <v>76</v>
      </c>
      <c r="AY514" s="198" t="s">
        <v>225</v>
      </c>
    </row>
    <row r="515" spans="2:51" s="13" customFormat="1" ht="11.25">
      <c r="B515" s="187"/>
      <c r="C515" s="188"/>
      <c r="D515" s="189" t="s">
        <v>234</v>
      </c>
      <c r="E515" s="190" t="s">
        <v>19</v>
      </c>
      <c r="F515" s="191" t="s">
        <v>538</v>
      </c>
      <c r="G515" s="188"/>
      <c r="H515" s="192">
        <v>2</v>
      </c>
      <c r="I515" s="193"/>
      <c r="J515" s="188"/>
      <c r="K515" s="188"/>
      <c r="L515" s="194"/>
      <c r="M515" s="195"/>
      <c r="N515" s="196"/>
      <c r="O515" s="196"/>
      <c r="P515" s="196"/>
      <c r="Q515" s="196"/>
      <c r="R515" s="196"/>
      <c r="S515" s="196"/>
      <c r="T515" s="197"/>
      <c r="AT515" s="198" t="s">
        <v>234</v>
      </c>
      <c r="AU515" s="198" t="s">
        <v>86</v>
      </c>
      <c r="AV515" s="13" t="s">
        <v>86</v>
      </c>
      <c r="AW515" s="13" t="s">
        <v>37</v>
      </c>
      <c r="AX515" s="13" t="s">
        <v>76</v>
      </c>
      <c r="AY515" s="198" t="s">
        <v>225</v>
      </c>
    </row>
    <row r="516" spans="2:51" s="13" customFormat="1" ht="11.25">
      <c r="B516" s="187"/>
      <c r="C516" s="188"/>
      <c r="D516" s="189" t="s">
        <v>234</v>
      </c>
      <c r="E516" s="190" t="s">
        <v>19</v>
      </c>
      <c r="F516" s="191" t="s">
        <v>520</v>
      </c>
      <c r="G516" s="188"/>
      <c r="H516" s="192">
        <v>2</v>
      </c>
      <c r="I516" s="193"/>
      <c r="J516" s="188"/>
      <c r="K516" s="188"/>
      <c r="L516" s="194"/>
      <c r="M516" s="195"/>
      <c r="N516" s="196"/>
      <c r="O516" s="196"/>
      <c r="P516" s="196"/>
      <c r="Q516" s="196"/>
      <c r="R516" s="196"/>
      <c r="S516" s="196"/>
      <c r="T516" s="197"/>
      <c r="AT516" s="198" t="s">
        <v>234</v>
      </c>
      <c r="AU516" s="198" t="s">
        <v>86</v>
      </c>
      <c r="AV516" s="13" t="s">
        <v>86</v>
      </c>
      <c r="AW516" s="13" t="s">
        <v>37</v>
      </c>
      <c r="AX516" s="13" t="s">
        <v>76</v>
      </c>
      <c r="AY516" s="198" t="s">
        <v>225</v>
      </c>
    </row>
    <row r="517" spans="2:51" s="13" customFormat="1" ht="11.25">
      <c r="B517" s="187"/>
      <c r="C517" s="188"/>
      <c r="D517" s="189" t="s">
        <v>234</v>
      </c>
      <c r="E517" s="190" t="s">
        <v>19</v>
      </c>
      <c r="F517" s="191" t="s">
        <v>521</v>
      </c>
      <c r="G517" s="188"/>
      <c r="H517" s="192">
        <v>2</v>
      </c>
      <c r="I517" s="193"/>
      <c r="J517" s="188"/>
      <c r="K517" s="188"/>
      <c r="L517" s="194"/>
      <c r="M517" s="195"/>
      <c r="N517" s="196"/>
      <c r="O517" s="196"/>
      <c r="P517" s="196"/>
      <c r="Q517" s="196"/>
      <c r="R517" s="196"/>
      <c r="S517" s="196"/>
      <c r="T517" s="197"/>
      <c r="AT517" s="198" t="s">
        <v>234</v>
      </c>
      <c r="AU517" s="198" t="s">
        <v>86</v>
      </c>
      <c r="AV517" s="13" t="s">
        <v>86</v>
      </c>
      <c r="AW517" s="13" t="s">
        <v>37</v>
      </c>
      <c r="AX517" s="13" t="s">
        <v>76</v>
      </c>
      <c r="AY517" s="198" t="s">
        <v>225</v>
      </c>
    </row>
    <row r="518" spans="2:51" s="13" customFormat="1" ht="11.25">
      <c r="B518" s="187"/>
      <c r="C518" s="188"/>
      <c r="D518" s="189" t="s">
        <v>234</v>
      </c>
      <c r="E518" s="190" t="s">
        <v>19</v>
      </c>
      <c r="F518" s="191" t="s">
        <v>522</v>
      </c>
      <c r="G518" s="188"/>
      <c r="H518" s="192">
        <v>2</v>
      </c>
      <c r="I518" s="193"/>
      <c r="J518" s="188"/>
      <c r="K518" s="188"/>
      <c r="L518" s="194"/>
      <c r="M518" s="195"/>
      <c r="N518" s="196"/>
      <c r="O518" s="196"/>
      <c r="P518" s="196"/>
      <c r="Q518" s="196"/>
      <c r="R518" s="196"/>
      <c r="S518" s="196"/>
      <c r="T518" s="197"/>
      <c r="AT518" s="198" t="s">
        <v>234</v>
      </c>
      <c r="AU518" s="198" t="s">
        <v>86</v>
      </c>
      <c r="AV518" s="13" t="s">
        <v>86</v>
      </c>
      <c r="AW518" s="13" t="s">
        <v>37</v>
      </c>
      <c r="AX518" s="13" t="s">
        <v>76</v>
      </c>
      <c r="AY518" s="198" t="s">
        <v>225</v>
      </c>
    </row>
    <row r="519" spans="2:51" s="13" customFormat="1" ht="11.25">
      <c r="B519" s="187"/>
      <c r="C519" s="188"/>
      <c r="D519" s="189" t="s">
        <v>234</v>
      </c>
      <c r="E519" s="190" t="s">
        <v>19</v>
      </c>
      <c r="F519" s="191" t="s">
        <v>542</v>
      </c>
      <c r="G519" s="188"/>
      <c r="H519" s="192">
        <v>2</v>
      </c>
      <c r="I519" s="193"/>
      <c r="J519" s="188"/>
      <c r="K519" s="188"/>
      <c r="L519" s="194"/>
      <c r="M519" s="195"/>
      <c r="N519" s="196"/>
      <c r="O519" s="196"/>
      <c r="P519" s="196"/>
      <c r="Q519" s="196"/>
      <c r="R519" s="196"/>
      <c r="S519" s="196"/>
      <c r="T519" s="197"/>
      <c r="AT519" s="198" t="s">
        <v>234</v>
      </c>
      <c r="AU519" s="198" t="s">
        <v>86</v>
      </c>
      <c r="AV519" s="13" t="s">
        <v>86</v>
      </c>
      <c r="AW519" s="13" t="s">
        <v>37</v>
      </c>
      <c r="AX519" s="13" t="s">
        <v>76</v>
      </c>
      <c r="AY519" s="198" t="s">
        <v>225</v>
      </c>
    </row>
    <row r="520" spans="2:51" s="13" customFormat="1" ht="11.25">
      <c r="B520" s="187"/>
      <c r="C520" s="188"/>
      <c r="D520" s="189" t="s">
        <v>234</v>
      </c>
      <c r="E520" s="190" t="s">
        <v>19</v>
      </c>
      <c r="F520" s="191" t="s">
        <v>551</v>
      </c>
      <c r="G520" s="188"/>
      <c r="H520" s="192">
        <v>2</v>
      </c>
      <c r="I520" s="193"/>
      <c r="J520" s="188"/>
      <c r="K520" s="188"/>
      <c r="L520" s="194"/>
      <c r="M520" s="195"/>
      <c r="N520" s="196"/>
      <c r="O520" s="196"/>
      <c r="P520" s="196"/>
      <c r="Q520" s="196"/>
      <c r="R520" s="196"/>
      <c r="S520" s="196"/>
      <c r="T520" s="197"/>
      <c r="AT520" s="198" t="s">
        <v>234</v>
      </c>
      <c r="AU520" s="198" t="s">
        <v>86</v>
      </c>
      <c r="AV520" s="13" t="s">
        <v>86</v>
      </c>
      <c r="AW520" s="13" t="s">
        <v>37</v>
      </c>
      <c r="AX520" s="13" t="s">
        <v>76</v>
      </c>
      <c r="AY520" s="198" t="s">
        <v>225</v>
      </c>
    </row>
    <row r="521" spans="2:51" s="13" customFormat="1" ht="11.25">
      <c r="B521" s="187"/>
      <c r="C521" s="188"/>
      <c r="D521" s="189" t="s">
        <v>234</v>
      </c>
      <c r="E521" s="190" t="s">
        <v>19</v>
      </c>
      <c r="F521" s="191" t="s">
        <v>591</v>
      </c>
      <c r="G521" s="188"/>
      <c r="H521" s="192">
        <v>2</v>
      </c>
      <c r="I521" s="193"/>
      <c r="J521" s="188"/>
      <c r="K521" s="188"/>
      <c r="L521" s="194"/>
      <c r="M521" s="195"/>
      <c r="N521" s="196"/>
      <c r="O521" s="196"/>
      <c r="P521" s="196"/>
      <c r="Q521" s="196"/>
      <c r="R521" s="196"/>
      <c r="S521" s="196"/>
      <c r="T521" s="197"/>
      <c r="AT521" s="198" t="s">
        <v>234</v>
      </c>
      <c r="AU521" s="198" t="s">
        <v>86</v>
      </c>
      <c r="AV521" s="13" t="s">
        <v>86</v>
      </c>
      <c r="AW521" s="13" t="s">
        <v>37</v>
      </c>
      <c r="AX521" s="13" t="s">
        <v>76</v>
      </c>
      <c r="AY521" s="198" t="s">
        <v>225</v>
      </c>
    </row>
    <row r="522" spans="2:51" s="13" customFormat="1" ht="11.25">
      <c r="B522" s="187"/>
      <c r="C522" s="188"/>
      <c r="D522" s="189" t="s">
        <v>234</v>
      </c>
      <c r="E522" s="190" t="s">
        <v>19</v>
      </c>
      <c r="F522" s="191" t="s">
        <v>592</v>
      </c>
      <c r="G522" s="188"/>
      <c r="H522" s="192">
        <v>2</v>
      </c>
      <c r="I522" s="193"/>
      <c r="J522" s="188"/>
      <c r="K522" s="188"/>
      <c r="L522" s="194"/>
      <c r="M522" s="195"/>
      <c r="N522" s="196"/>
      <c r="O522" s="196"/>
      <c r="P522" s="196"/>
      <c r="Q522" s="196"/>
      <c r="R522" s="196"/>
      <c r="S522" s="196"/>
      <c r="T522" s="197"/>
      <c r="AT522" s="198" t="s">
        <v>234</v>
      </c>
      <c r="AU522" s="198" t="s">
        <v>86</v>
      </c>
      <c r="AV522" s="13" t="s">
        <v>86</v>
      </c>
      <c r="AW522" s="13" t="s">
        <v>37</v>
      </c>
      <c r="AX522" s="13" t="s">
        <v>76</v>
      </c>
      <c r="AY522" s="198" t="s">
        <v>225</v>
      </c>
    </row>
    <row r="523" spans="2:51" s="13" customFormat="1" ht="11.25">
      <c r="B523" s="187"/>
      <c r="C523" s="188"/>
      <c r="D523" s="189" t="s">
        <v>234</v>
      </c>
      <c r="E523" s="190" t="s">
        <v>19</v>
      </c>
      <c r="F523" s="191" t="s">
        <v>521</v>
      </c>
      <c r="G523" s="188"/>
      <c r="H523" s="192">
        <v>2</v>
      </c>
      <c r="I523" s="193"/>
      <c r="J523" s="188"/>
      <c r="K523" s="188"/>
      <c r="L523" s="194"/>
      <c r="M523" s="195"/>
      <c r="N523" s="196"/>
      <c r="O523" s="196"/>
      <c r="P523" s="196"/>
      <c r="Q523" s="196"/>
      <c r="R523" s="196"/>
      <c r="S523" s="196"/>
      <c r="T523" s="197"/>
      <c r="AT523" s="198" t="s">
        <v>234</v>
      </c>
      <c r="AU523" s="198" t="s">
        <v>86</v>
      </c>
      <c r="AV523" s="13" t="s">
        <v>86</v>
      </c>
      <c r="AW523" s="13" t="s">
        <v>37</v>
      </c>
      <c r="AX523" s="13" t="s">
        <v>76</v>
      </c>
      <c r="AY523" s="198" t="s">
        <v>225</v>
      </c>
    </row>
    <row r="524" spans="2:51" s="13" customFormat="1" ht="11.25">
      <c r="B524" s="187"/>
      <c r="C524" s="188"/>
      <c r="D524" s="189" t="s">
        <v>234</v>
      </c>
      <c r="E524" s="190" t="s">
        <v>19</v>
      </c>
      <c r="F524" s="191" t="s">
        <v>522</v>
      </c>
      <c r="G524" s="188"/>
      <c r="H524" s="192">
        <v>2</v>
      </c>
      <c r="I524" s="193"/>
      <c r="J524" s="188"/>
      <c r="K524" s="188"/>
      <c r="L524" s="194"/>
      <c r="M524" s="195"/>
      <c r="N524" s="196"/>
      <c r="O524" s="196"/>
      <c r="P524" s="196"/>
      <c r="Q524" s="196"/>
      <c r="R524" s="196"/>
      <c r="S524" s="196"/>
      <c r="T524" s="197"/>
      <c r="AT524" s="198" t="s">
        <v>234</v>
      </c>
      <c r="AU524" s="198" t="s">
        <v>86</v>
      </c>
      <c r="AV524" s="13" t="s">
        <v>86</v>
      </c>
      <c r="AW524" s="13" t="s">
        <v>37</v>
      </c>
      <c r="AX524" s="13" t="s">
        <v>76</v>
      </c>
      <c r="AY524" s="198" t="s">
        <v>225</v>
      </c>
    </row>
    <row r="525" spans="2:51" s="13" customFormat="1" ht="11.25">
      <c r="B525" s="187"/>
      <c r="C525" s="188"/>
      <c r="D525" s="189" t="s">
        <v>234</v>
      </c>
      <c r="E525" s="190" t="s">
        <v>19</v>
      </c>
      <c r="F525" s="191" t="s">
        <v>593</v>
      </c>
      <c r="G525" s="188"/>
      <c r="H525" s="192">
        <v>2</v>
      </c>
      <c r="I525" s="193"/>
      <c r="J525" s="188"/>
      <c r="K525" s="188"/>
      <c r="L525" s="194"/>
      <c r="M525" s="195"/>
      <c r="N525" s="196"/>
      <c r="O525" s="196"/>
      <c r="P525" s="196"/>
      <c r="Q525" s="196"/>
      <c r="R525" s="196"/>
      <c r="S525" s="196"/>
      <c r="T525" s="197"/>
      <c r="AT525" s="198" t="s">
        <v>234</v>
      </c>
      <c r="AU525" s="198" t="s">
        <v>86</v>
      </c>
      <c r="AV525" s="13" t="s">
        <v>86</v>
      </c>
      <c r="AW525" s="13" t="s">
        <v>37</v>
      </c>
      <c r="AX525" s="13" t="s">
        <v>76</v>
      </c>
      <c r="AY525" s="198" t="s">
        <v>225</v>
      </c>
    </row>
    <row r="526" spans="2:51" s="13" customFormat="1" ht="11.25">
      <c r="B526" s="187"/>
      <c r="C526" s="188"/>
      <c r="D526" s="189" t="s">
        <v>234</v>
      </c>
      <c r="E526" s="190" t="s">
        <v>19</v>
      </c>
      <c r="F526" s="191" t="s">
        <v>594</v>
      </c>
      <c r="G526" s="188"/>
      <c r="H526" s="192">
        <v>2</v>
      </c>
      <c r="I526" s="193"/>
      <c r="J526" s="188"/>
      <c r="K526" s="188"/>
      <c r="L526" s="194"/>
      <c r="M526" s="195"/>
      <c r="N526" s="196"/>
      <c r="O526" s="196"/>
      <c r="P526" s="196"/>
      <c r="Q526" s="196"/>
      <c r="R526" s="196"/>
      <c r="S526" s="196"/>
      <c r="T526" s="197"/>
      <c r="AT526" s="198" t="s">
        <v>234</v>
      </c>
      <c r="AU526" s="198" t="s">
        <v>86</v>
      </c>
      <c r="AV526" s="13" t="s">
        <v>86</v>
      </c>
      <c r="AW526" s="13" t="s">
        <v>37</v>
      </c>
      <c r="AX526" s="13" t="s">
        <v>76</v>
      </c>
      <c r="AY526" s="198" t="s">
        <v>225</v>
      </c>
    </row>
    <row r="527" spans="2:51" s="13" customFormat="1" ht="11.25">
      <c r="B527" s="187"/>
      <c r="C527" s="188"/>
      <c r="D527" s="189" t="s">
        <v>234</v>
      </c>
      <c r="E527" s="190" t="s">
        <v>19</v>
      </c>
      <c r="F527" s="191" t="s">
        <v>497</v>
      </c>
      <c r="G527" s="188"/>
      <c r="H527" s="192">
        <v>2</v>
      </c>
      <c r="I527" s="193"/>
      <c r="J527" s="188"/>
      <c r="K527" s="188"/>
      <c r="L527" s="194"/>
      <c r="M527" s="195"/>
      <c r="N527" s="196"/>
      <c r="O527" s="196"/>
      <c r="P527" s="196"/>
      <c r="Q527" s="196"/>
      <c r="R527" s="196"/>
      <c r="S527" s="196"/>
      <c r="T527" s="197"/>
      <c r="AT527" s="198" t="s">
        <v>234</v>
      </c>
      <c r="AU527" s="198" t="s">
        <v>86</v>
      </c>
      <c r="AV527" s="13" t="s">
        <v>86</v>
      </c>
      <c r="AW527" s="13" t="s">
        <v>37</v>
      </c>
      <c r="AX527" s="13" t="s">
        <v>76</v>
      </c>
      <c r="AY527" s="198" t="s">
        <v>225</v>
      </c>
    </row>
    <row r="528" spans="2:51" s="14" customFormat="1" ht="11.25">
      <c r="B528" s="199"/>
      <c r="C528" s="200"/>
      <c r="D528" s="189" t="s">
        <v>234</v>
      </c>
      <c r="E528" s="201" t="s">
        <v>19</v>
      </c>
      <c r="F528" s="202" t="s">
        <v>245</v>
      </c>
      <c r="G528" s="200"/>
      <c r="H528" s="203">
        <v>30</v>
      </c>
      <c r="I528" s="204"/>
      <c r="J528" s="200"/>
      <c r="K528" s="200"/>
      <c r="L528" s="205"/>
      <c r="M528" s="206"/>
      <c r="N528" s="207"/>
      <c r="O528" s="207"/>
      <c r="P528" s="207"/>
      <c r="Q528" s="207"/>
      <c r="R528" s="207"/>
      <c r="S528" s="207"/>
      <c r="T528" s="208"/>
      <c r="AT528" s="209" t="s">
        <v>234</v>
      </c>
      <c r="AU528" s="209" t="s">
        <v>86</v>
      </c>
      <c r="AV528" s="14" t="s">
        <v>232</v>
      </c>
      <c r="AW528" s="14" t="s">
        <v>37</v>
      </c>
      <c r="AX528" s="14" t="s">
        <v>84</v>
      </c>
      <c r="AY528" s="209" t="s">
        <v>225</v>
      </c>
    </row>
    <row r="529" spans="1:65" s="12" customFormat="1" ht="22.9" customHeight="1">
      <c r="B529" s="158"/>
      <c r="C529" s="159"/>
      <c r="D529" s="160" t="s">
        <v>75</v>
      </c>
      <c r="E529" s="172" t="s">
        <v>628</v>
      </c>
      <c r="F529" s="172" t="s">
        <v>629</v>
      </c>
      <c r="G529" s="159"/>
      <c r="H529" s="159"/>
      <c r="I529" s="162"/>
      <c r="J529" s="173">
        <f>BK529</f>
        <v>0</v>
      </c>
      <c r="K529" s="159"/>
      <c r="L529" s="164"/>
      <c r="M529" s="165"/>
      <c r="N529" s="166"/>
      <c r="O529" s="166"/>
      <c r="P529" s="167">
        <f>SUM(P530:P535)</f>
        <v>0</v>
      </c>
      <c r="Q529" s="166"/>
      <c r="R529" s="167">
        <f>SUM(R530:R535)</f>
        <v>0</v>
      </c>
      <c r="S529" s="166"/>
      <c r="T529" s="168">
        <f>SUM(T530:T535)</f>
        <v>0</v>
      </c>
      <c r="AR529" s="169" t="s">
        <v>84</v>
      </c>
      <c r="AT529" s="170" t="s">
        <v>75</v>
      </c>
      <c r="AU529" s="170" t="s">
        <v>84</v>
      </c>
      <c r="AY529" s="169" t="s">
        <v>225</v>
      </c>
      <c r="BK529" s="171">
        <f>SUM(BK530:BK535)</f>
        <v>0</v>
      </c>
    </row>
    <row r="530" spans="1:65" s="2" customFormat="1" ht="36">
      <c r="A530" s="35"/>
      <c r="B530" s="36"/>
      <c r="C530" s="174" t="s">
        <v>630</v>
      </c>
      <c r="D530" s="174" t="s">
        <v>227</v>
      </c>
      <c r="E530" s="175" t="s">
        <v>631</v>
      </c>
      <c r="F530" s="176" t="s">
        <v>632</v>
      </c>
      <c r="G530" s="177" t="s">
        <v>361</v>
      </c>
      <c r="H530" s="178">
        <v>71.784000000000006</v>
      </c>
      <c r="I530" s="179"/>
      <c r="J530" s="180">
        <f>ROUND(I530*H530,2)</f>
        <v>0</v>
      </c>
      <c r="K530" s="176" t="s">
        <v>231</v>
      </c>
      <c r="L530" s="40"/>
      <c r="M530" s="181" t="s">
        <v>19</v>
      </c>
      <c r="N530" s="182" t="s">
        <v>47</v>
      </c>
      <c r="O530" s="65"/>
      <c r="P530" s="183">
        <f>O530*H530</f>
        <v>0</v>
      </c>
      <c r="Q530" s="183">
        <v>0</v>
      </c>
      <c r="R530" s="183">
        <f>Q530*H530</f>
        <v>0</v>
      </c>
      <c r="S530" s="183">
        <v>0</v>
      </c>
      <c r="T530" s="184">
        <f>S530*H530</f>
        <v>0</v>
      </c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R530" s="185" t="s">
        <v>232</v>
      </c>
      <c r="AT530" s="185" t="s">
        <v>227</v>
      </c>
      <c r="AU530" s="185" t="s">
        <v>86</v>
      </c>
      <c r="AY530" s="18" t="s">
        <v>225</v>
      </c>
      <c r="BE530" s="186">
        <f>IF(N530="základní",J530,0)</f>
        <v>0</v>
      </c>
      <c r="BF530" s="186">
        <f>IF(N530="snížená",J530,0)</f>
        <v>0</v>
      </c>
      <c r="BG530" s="186">
        <f>IF(N530="zákl. přenesená",J530,0)</f>
        <v>0</v>
      </c>
      <c r="BH530" s="186">
        <f>IF(N530="sníž. přenesená",J530,0)</f>
        <v>0</v>
      </c>
      <c r="BI530" s="186">
        <f>IF(N530="nulová",J530,0)</f>
        <v>0</v>
      </c>
      <c r="BJ530" s="18" t="s">
        <v>84</v>
      </c>
      <c r="BK530" s="186">
        <f>ROUND(I530*H530,2)</f>
        <v>0</v>
      </c>
      <c r="BL530" s="18" t="s">
        <v>232</v>
      </c>
      <c r="BM530" s="185" t="s">
        <v>633</v>
      </c>
    </row>
    <row r="531" spans="1:65" s="2" customFormat="1" ht="36">
      <c r="A531" s="35"/>
      <c r="B531" s="36"/>
      <c r="C531" s="174" t="s">
        <v>634</v>
      </c>
      <c r="D531" s="174" t="s">
        <v>227</v>
      </c>
      <c r="E531" s="175" t="s">
        <v>635</v>
      </c>
      <c r="F531" s="176" t="s">
        <v>636</v>
      </c>
      <c r="G531" s="177" t="s">
        <v>361</v>
      </c>
      <c r="H531" s="178">
        <v>1363.896</v>
      </c>
      <c r="I531" s="179"/>
      <c r="J531" s="180">
        <f>ROUND(I531*H531,2)</f>
        <v>0</v>
      </c>
      <c r="K531" s="176" t="s">
        <v>231</v>
      </c>
      <c r="L531" s="40"/>
      <c r="M531" s="181" t="s">
        <v>19</v>
      </c>
      <c r="N531" s="182" t="s">
        <v>47</v>
      </c>
      <c r="O531" s="65"/>
      <c r="P531" s="183">
        <f>O531*H531</f>
        <v>0</v>
      </c>
      <c r="Q531" s="183">
        <v>0</v>
      </c>
      <c r="R531" s="183">
        <f>Q531*H531</f>
        <v>0</v>
      </c>
      <c r="S531" s="183">
        <v>0</v>
      </c>
      <c r="T531" s="184">
        <f>S531*H531</f>
        <v>0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R531" s="185" t="s">
        <v>232</v>
      </c>
      <c r="AT531" s="185" t="s">
        <v>227</v>
      </c>
      <c r="AU531" s="185" t="s">
        <v>86</v>
      </c>
      <c r="AY531" s="18" t="s">
        <v>225</v>
      </c>
      <c r="BE531" s="186">
        <f>IF(N531="základní",J531,0)</f>
        <v>0</v>
      </c>
      <c r="BF531" s="186">
        <f>IF(N531="snížená",J531,0)</f>
        <v>0</v>
      </c>
      <c r="BG531" s="186">
        <f>IF(N531="zákl. přenesená",J531,0)</f>
        <v>0</v>
      </c>
      <c r="BH531" s="186">
        <f>IF(N531="sníž. přenesená",J531,0)</f>
        <v>0</v>
      </c>
      <c r="BI531" s="186">
        <f>IF(N531="nulová",J531,0)</f>
        <v>0</v>
      </c>
      <c r="BJ531" s="18" t="s">
        <v>84</v>
      </c>
      <c r="BK531" s="186">
        <f>ROUND(I531*H531,2)</f>
        <v>0</v>
      </c>
      <c r="BL531" s="18" t="s">
        <v>232</v>
      </c>
      <c r="BM531" s="185" t="s">
        <v>637</v>
      </c>
    </row>
    <row r="532" spans="1:65" s="2" customFormat="1" ht="19.5">
      <c r="A532" s="35"/>
      <c r="B532" s="36"/>
      <c r="C532" s="37"/>
      <c r="D532" s="189" t="s">
        <v>414</v>
      </c>
      <c r="E532" s="37"/>
      <c r="F532" s="220" t="s">
        <v>638</v>
      </c>
      <c r="G532" s="37"/>
      <c r="H532" s="37"/>
      <c r="I532" s="221"/>
      <c r="J532" s="37"/>
      <c r="K532" s="37"/>
      <c r="L532" s="40"/>
      <c r="M532" s="222"/>
      <c r="N532" s="223"/>
      <c r="O532" s="65"/>
      <c r="P532" s="65"/>
      <c r="Q532" s="65"/>
      <c r="R532" s="65"/>
      <c r="S532" s="65"/>
      <c r="T532" s="66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T532" s="18" t="s">
        <v>414</v>
      </c>
      <c r="AU532" s="18" t="s">
        <v>86</v>
      </c>
    </row>
    <row r="533" spans="1:65" s="13" customFormat="1" ht="11.25">
      <c r="B533" s="187"/>
      <c r="C533" s="188"/>
      <c r="D533" s="189" t="s">
        <v>234</v>
      </c>
      <c r="E533" s="188"/>
      <c r="F533" s="191" t="s">
        <v>639</v>
      </c>
      <c r="G533" s="188"/>
      <c r="H533" s="192">
        <v>1363.896</v>
      </c>
      <c r="I533" s="193"/>
      <c r="J533" s="188"/>
      <c r="K533" s="188"/>
      <c r="L533" s="194"/>
      <c r="M533" s="195"/>
      <c r="N533" s="196"/>
      <c r="O533" s="196"/>
      <c r="P533" s="196"/>
      <c r="Q533" s="196"/>
      <c r="R533" s="196"/>
      <c r="S533" s="196"/>
      <c r="T533" s="197"/>
      <c r="AT533" s="198" t="s">
        <v>234</v>
      </c>
      <c r="AU533" s="198" t="s">
        <v>86</v>
      </c>
      <c r="AV533" s="13" t="s">
        <v>86</v>
      </c>
      <c r="AW533" s="13" t="s">
        <v>4</v>
      </c>
      <c r="AX533" s="13" t="s">
        <v>84</v>
      </c>
      <c r="AY533" s="198" t="s">
        <v>225</v>
      </c>
    </row>
    <row r="534" spans="1:65" s="2" customFormat="1" ht="44.25" customHeight="1">
      <c r="A534" s="35"/>
      <c r="B534" s="36"/>
      <c r="C534" s="174" t="s">
        <v>640</v>
      </c>
      <c r="D534" s="174" t="s">
        <v>227</v>
      </c>
      <c r="E534" s="175" t="s">
        <v>641</v>
      </c>
      <c r="F534" s="176" t="s">
        <v>642</v>
      </c>
      <c r="G534" s="177" t="s">
        <v>361</v>
      </c>
      <c r="H534" s="178">
        <v>70.567999999999998</v>
      </c>
      <c r="I534" s="179"/>
      <c r="J534" s="180">
        <f>ROUND(I534*H534,2)</f>
        <v>0</v>
      </c>
      <c r="K534" s="176" t="s">
        <v>231</v>
      </c>
      <c r="L534" s="40"/>
      <c r="M534" s="181" t="s">
        <v>19</v>
      </c>
      <c r="N534" s="182" t="s">
        <v>47</v>
      </c>
      <c r="O534" s="65"/>
      <c r="P534" s="183">
        <f>O534*H534</f>
        <v>0</v>
      </c>
      <c r="Q534" s="183">
        <v>0</v>
      </c>
      <c r="R534" s="183">
        <f>Q534*H534</f>
        <v>0</v>
      </c>
      <c r="S534" s="183">
        <v>0</v>
      </c>
      <c r="T534" s="184">
        <f>S534*H534</f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85" t="s">
        <v>232</v>
      </c>
      <c r="AT534" s="185" t="s">
        <v>227</v>
      </c>
      <c r="AU534" s="185" t="s">
        <v>86</v>
      </c>
      <c r="AY534" s="18" t="s">
        <v>225</v>
      </c>
      <c r="BE534" s="186">
        <f>IF(N534="základní",J534,0)</f>
        <v>0</v>
      </c>
      <c r="BF534" s="186">
        <f>IF(N534="snížená",J534,0)</f>
        <v>0</v>
      </c>
      <c r="BG534" s="186">
        <f>IF(N534="zákl. přenesená",J534,0)</f>
        <v>0</v>
      </c>
      <c r="BH534" s="186">
        <f>IF(N534="sníž. přenesená",J534,0)</f>
        <v>0</v>
      </c>
      <c r="BI534" s="186">
        <f>IF(N534="nulová",J534,0)</f>
        <v>0</v>
      </c>
      <c r="BJ534" s="18" t="s">
        <v>84</v>
      </c>
      <c r="BK534" s="186">
        <f>ROUND(I534*H534,2)</f>
        <v>0</v>
      </c>
      <c r="BL534" s="18" t="s">
        <v>232</v>
      </c>
      <c r="BM534" s="185" t="s">
        <v>643</v>
      </c>
    </row>
    <row r="535" spans="1:65" s="2" customFormat="1" ht="44.25" customHeight="1">
      <c r="A535" s="35"/>
      <c r="B535" s="36"/>
      <c r="C535" s="174" t="s">
        <v>644</v>
      </c>
      <c r="D535" s="174" t="s">
        <v>227</v>
      </c>
      <c r="E535" s="175" t="s">
        <v>645</v>
      </c>
      <c r="F535" s="176" t="s">
        <v>646</v>
      </c>
      <c r="G535" s="177" t="s">
        <v>361</v>
      </c>
      <c r="H535" s="178">
        <v>1.216</v>
      </c>
      <c r="I535" s="179"/>
      <c r="J535" s="180">
        <f>ROUND(I535*H535,2)</f>
        <v>0</v>
      </c>
      <c r="K535" s="176" t="s">
        <v>231</v>
      </c>
      <c r="L535" s="40"/>
      <c r="M535" s="181" t="s">
        <v>19</v>
      </c>
      <c r="N535" s="182" t="s">
        <v>47</v>
      </c>
      <c r="O535" s="65"/>
      <c r="P535" s="183">
        <f>O535*H535</f>
        <v>0</v>
      </c>
      <c r="Q535" s="183">
        <v>0</v>
      </c>
      <c r="R535" s="183">
        <f>Q535*H535</f>
        <v>0</v>
      </c>
      <c r="S535" s="183">
        <v>0</v>
      </c>
      <c r="T535" s="184">
        <f>S535*H535</f>
        <v>0</v>
      </c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R535" s="185" t="s">
        <v>232</v>
      </c>
      <c r="AT535" s="185" t="s">
        <v>227</v>
      </c>
      <c r="AU535" s="185" t="s">
        <v>86</v>
      </c>
      <c r="AY535" s="18" t="s">
        <v>225</v>
      </c>
      <c r="BE535" s="186">
        <f>IF(N535="základní",J535,0)</f>
        <v>0</v>
      </c>
      <c r="BF535" s="186">
        <f>IF(N535="snížená",J535,0)</f>
        <v>0</v>
      </c>
      <c r="BG535" s="186">
        <f>IF(N535="zákl. přenesená",J535,0)</f>
        <v>0</v>
      </c>
      <c r="BH535" s="186">
        <f>IF(N535="sníž. přenesená",J535,0)</f>
        <v>0</v>
      </c>
      <c r="BI535" s="186">
        <f>IF(N535="nulová",J535,0)</f>
        <v>0</v>
      </c>
      <c r="BJ535" s="18" t="s">
        <v>84</v>
      </c>
      <c r="BK535" s="186">
        <f>ROUND(I535*H535,2)</f>
        <v>0</v>
      </c>
      <c r="BL535" s="18" t="s">
        <v>232</v>
      </c>
      <c r="BM535" s="185" t="s">
        <v>647</v>
      </c>
    </row>
    <row r="536" spans="1:65" s="12" customFormat="1" ht="22.9" customHeight="1">
      <c r="B536" s="158"/>
      <c r="C536" s="159"/>
      <c r="D536" s="160" t="s">
        <v>75</v>
      </c>
      <c r="E536" s="172" t="s">
        <v>648</v>
      </c>
      <c r="F536" s="172" t="s">
        <v>649</v>
      </c>
      <c r="G536" s="159"/>
      <c r="H536" s="159"/>
      <c r="I536" s="162"/>
      <c r="J536" s="173">
        <f>BK536</f>
        <v>0</v>
      </c>
      <c r="K536" s="159"/>
      <c r="L536" s="164"/>
      <c r="M536" s="165"/>
      <c r="N536" s="166"/>
      <c r="O536" s="166"/>
      <c r="P536" s="167">
        <f>P537</f>
        <v>0</v>
      </c>
      <c r="Q536" s="166"/>
      <c r="R536" s="167">
        <f>R537</f>
        <v>0</v>
      </c>
      <c r="S536" s="166"/>
      <c r="T536" s="168">
        <f>T537</f>
        <v>0</v>
      </c>
      <c r="AR536" s="169" t="s">
        <v>84</v>
      </c>
      <c r="AT536" s="170" t="s">
        <v>75</v>
      </c>
      <c r="AU536" s="170" t="s">
        <v>84</v>
      </c>
      <c r="AY536" s="169" t="s">
        <v>225</v>
      </c>
      <c r="BK536" s="171">
        <f>BK537</f>
        <v>0</v>
      </c>
    </row>
    <row r="537" spans="1:65" s="2" customFormat="1" ht="44.25" customHeight="1">
      <c r="A537" s="35"/>
      <c r="B537" s="36"/>
      <c r="C537" s="174" t="s">
        <v>650</v>
      </c>
      <c r="D537" s="174" t="s">
        <v>227</v>
      </c>
      <c r="E537" s="175" t="s">
        <v>651</v>
      </c>
      <c r="F537" s="176" t="s">
        <v>652</v>
      </c>
      <c r="G537" s="177" t="s">
        <v>361</v>
      </c>
      <c r="H537" s="178">
        <v>240.07900000000001</v>
      </c>
      <c r="I537" s="179"/>
      <c r="J537" s="180">
        <f>ROUND(I537*H537,2)</f>
        <v>0</v>
      </c>
      <c r="K537" s="176" t="s">
        <v>231</v>
      </c>
      <c r="L537" s="40"/>
      <c r="M537" s="234" t="s">
        <v>19</v>
      </c>
      <c r="N537" s="235" t="s">
        <v>47</v>
      </c>
      <c r="O537" s="236"/>
      <c r="P537" s="237">
        <f>O537*H537</f>
        <v>0</v>
      </c>
      <c r="Q537" s="237">
        <v>0</v>
      </c>
      <c r="R537" s="237">
        <f>Q537*H537</f>
        <v>0</v>
      </c>
      <c r="S537" s="237">
        <v>0</v>
      </c>
      <c r="T537" s="238">
        <f>S537*H537</f>
        <v>0</v>
      </c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R537" s="185" t="s">
        <v>232</v>
      </c>
      <c r="AT537" s="185" t="s">
        <v>227</v>
      </c>
      <c r="AU537" s="185" t="s">
        <v>86</v>
      </c>
      <c r="AY537" s="18" t="s">
        <v>225</v>
      </c>
      <c r="BE537" s="186">
        <f>IF(N537="základní",J537,0)</f>
        <v>0</v>
      </c>
      <c r="BF537" s="186">
        <f>IF(N537="snížená",J537,0)</f>
        <v>0</v>
      </c>
      <c r="BG537" s="186">
        <f>IF(N537="zákl. přenesená",J537,0)</f>
        <v>0</v>
      </c>
      <c r="BH537" s="186">
        <f>IF(N537="sníž. přenesená",J537,0)</f>
        <v>0</v>
      </c>
      <c r="BI537" s="186">
        <f>IF(N537="nulová",J537,0)</f>
        <v>0</v>
      </c>
      <c r="BJ537" s="18" t="s">
        <v>84</v>
      </c>
      <c r="BK537" s="186">
        <f>ROUND(I537*H537,2)</f>
        <v>0</v>
      </c>
      <c r="BL537" s="18" t="s">
        <v>232</v>
      </c>
      <c r="BM537" s="185" t="s">
        <v>653</v>
      </c>
    </row>
    <row r="538" spans="1:65" s="2" customFormat="1" ht="6.95" customHeight="1">
      <c r="A538" s="35"/>
      <c r="B538" s="48"/>
      <c r="C538" s="49"/>
      <c r="D538" s="49"/>
      <c r="E538" s="49"/>
      <c r="F538" s="49"/>
      <c r="G538" s="49"/>
      <c r="H538" s="49"/>
      <c r="I538" s="49"/>
      <c r="J538" s="49"/>
      <c r="K538" s="49"/>
      <c r="L538" s="40"/>
      <c r="M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</row>
  </sheetData>
  <sheetProtection algorithmName="SHA-512" hashValue="H7galU7waQQN3dyRCPz+Oz4RhunIJUHUDavl2tDyZsYbb5QwVghofCyG8sJUf6CLe9etMRZo4zmL+WwHLEHGSQ==" saltValue="NB0CQLeurGlrltwUiWQyRz4wKA8V0PcTR2WT95wqU3/Yk3oXxHVWZ2Y3cHg/vvWy9D3qVkKG95D5DRZmRL+vSw==" spinCount="100000" sheet="1" objects="1" scenarios="1" formatColumns="0" formatRows="0" autoFilter="0"/>
  <autoFilter ref="C85:K537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139</v>
      </c>
      <c r="AZ2" s="239" t="s">
        <v>654</v>
      </c>
      <c r="BA2" s="239" t="s">
        <v>655</v>
      </c>
      <c r="BB2" s="239" t="s">
        <v>230</v>
      </c>
      <c r="BC2" s="239" t="s">
        <v>1165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1166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19 - P1+P2+P3-5-2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19 - P1+P2+P3-5-2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4.0877625999999996</v>
      </c>
      <c r="S86" s="73"/>
      <c r="T86" s="156">
        <f>T87+T102</f>
        <v>0.13500000000000001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3.9127749999999999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3.9127749999999999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1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3.75475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6.45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0.158025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1167</v>
      </c>
      <c r="G91" s="188"/>
      <c r="H91" s="192">
        <v>6.45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1168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6.45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6.45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0.13500000000000001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1.35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1169</v>
      </c>
      <c r="G99" s="188"/>
      <c r="H99" s="192">
        <v>1.35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3.9129999999999998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0.17498760000000002</v>
      </c>
      <c r="S102" s="166"/>
      <c r="T102" s="168">
        <f>T103+T115</f>
        <v>0.13500000000000001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0.17325000000000002</v>
      </c>
      <c r="S103" s="166"/>
      <c r="T103" s="168">
        <f>SUM(T104:T114)</f>
        <v>0.13500000000000001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165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8.2500000000000004E-3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1170</v>
      </c>
      <c r="G105" s="188"/>
      <c r="H105" s="192">
        <v>165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0.16500000000000001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0.16500000000000001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1171</v>
      </c>
      <c r="G108" s="188"/>
      <c r="H108" s="192">
        <v>0.16500000000000001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135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0.13500000000000001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1172</v>
      </c>
      <c r="G110" s="188"/>
      <c r="H110" s="192">
        <v>135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135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1173</v>
      </c>
      <c r="G113" s="188"/>
      <c r="H113" s="192">
        <v>135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0.17299999999999999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1.7376E-3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5.43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1.7376E-3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1174</v>
      </c>
      <c r="G118" s="188"/>
      <c r="H118" s="192">
        <v>5.43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LrEuzOQnhJOlJ6lnRdW50JLlrLJssDxm8p0sX0wMUT8TwtZ/lqnzALdAh1hrMPBCrFmvHQQLgc98c1Y4W1Mfxw==" saltValue="UNzkiObLoPcIKrQ6n7Rn2jlxPjKVweUo+EZr/sLpaCMp/m5vnORst0YlPywPDccm/wTcMXIKamcYfkHqsyGrt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142</v>
      </c>
      <c r="AZ2" s="239" t="s">
        <v>654</v>
      </c>
      <c r="BA2" s="239" t="s">
        <v>655</v>
      </c>
      <c r="BB2" s="239" t="s">
        <v>230</v>
      </c>
      <c r="BC2" s="239" t="s">
        <v>1175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1176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20 - P1+P2+P3-6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20 - P1+P2+P3-6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12.966193400000002</v>
      </c>
      <c r="S86" s="73"/>
      <c r="T86" s="156">
        <f>T87+T102</f>
        <v>0.60499999999999998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12.165213000000001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12.165213000000001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36.774000000000001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0.90096300000000007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1177</v>
      </c>
      <c r="G91" s="188"/>
      <c r="H91" s="192">
        <v>36.774000000000001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1178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36.774000000000001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36.774000000000001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0.60499999999999998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6.05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1179</v>
      </c>
      <c r="G99" s="188"/>
      <c r="H99" s="192">
        <v>6.05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12.164999999999999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0.80098039999999993</v>
      </c>
      <c r="S102" s="166"/>
      <c r="T102" s="168">
        <f>T103+T115</f>
        <v>0.60499999999999998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0.79274999999999995</v>
      </c>
      <c r="S103" s="166"/>
      <c r="T103" s="168">
        <f>SUM(T104:T114)</f>
        <v>0.60499999999999998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755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3.7749999999999999E-2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1180</v>
      </c>
      <c r="G105" s="188"/>
      <c r="H105" s="192">
        <v>755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0.755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0.755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1181</v>
      </c>
      <c r="G108" s="188"/>
      <c r="H108" s="192">
        <v>0.755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605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0.60499999999999998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1182</v>
      </c>
      <c r="G110" s="188"/>
      <c r="H110" s="192">
        <v>605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605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1183</v>
      </c>
      <c r="G113" s="188"/>
      <c r="H113" s="192">
        <v>605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0.79300000000000004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8.2304000000000006E-3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25.72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8.2304000000000006E-3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1184</v>
      </c>
      <c r="G118" s="188"/>
      <c r="H118" s="192">
        <v>25.72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dP3Fq20CdtjNYSMCzHHKRFCUQrwvFIayIhMBBx84n9MEclEqSTgbTEUpRc2+ZfuaomV1zst37jza+3LH1JqJtw==" saltValue="ePcIfS2OMKKHDnWHAZFITZ8QmH2z/JOL2JeSTRWYxGiMBE7xkRXdbeP9beK/kA2ekTB3OwaCvcpKF439rpy71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144</v>
      </c>
      <c r="AZ2" s="239" t="s">
        <v>654</v>
      </c>
      <c r="BA2" s="239" t="s">
        <v>655</v>
      </c>
      <c r="BB2" s="239" t="s">
        <v>230</v>
      </c>
      <c r="BC2" s="239" t="s">
        <v>1185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1186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21 - P1+P2+P3-7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21 - P1+P2+P3-7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7.9721649999999995</v>
      </c>
      <c r="S86" s="73"/>
      <c r="T86" s="156">
        <f>T87+T102</f>
        <v>0.17500000000000002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7.7440629999999997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7.7440629999999997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9.5739999999999998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0.23456299999999999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1187</v>
      </c>
      <c r="G91" s="188"/>
      <c r="H91" s="192">
        <v>9.5739999999999998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1188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9.5739999999999998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9.5739999999999998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0.17499999999999999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1.75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1189</v>
      </c>
      <c r="G99" s="188"/>
      <c r="H99" s="192">
        <v>1.75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7.7439999999999998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0.228102</v>
      </c>
      <c r="S102" s="166"/>
      <c r="T102" s="168">
        <f>T103+T115</f>
        <v>0.17500000000000002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0.22575000000000001</v>
      </c>
      <c r="S103" s="166"/>
      <c r="T103" s="168">
        <f>SUM(T104:T114)</f>
        <v>0.17500000000000002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215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1.0750000000000001E-2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1190</v>
      </c>
      <c r="G105" s="188"/>
      <c r="H105" s="192">
        <v>215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0.215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0.215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1191</v>
      </c>
      <c r="G108" s="188"/>
      <c r="H108" s="192">
        <v>0.215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175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0.17500000000000002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1192</v>
      </c>
      <c r="G110" s="188"/>
      <c r="H110" s="192">
        <v>175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175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1193</v>
      </c>
      <c r="G113" s="188"/>
      <c r="H113" s="192">
        <v>175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0.22600000000000001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2.3519999999999999E-3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7.35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2.3519999999999999E-3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1194</v>
      </c>
      <c r="G118" s="188"/>
      <c r="H118" s="192">
        <v>7.35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xyWBW4vw8aisvBMW7j9xNieWu+5rIAxBv04nq6zWBzxNb0WrMTdDMJYQaSmdf194Lbe6TbMQiAZiBXxWZiQtZQ==" saltValue="OTtGPQh7OnBt+qnq8wUuBfpoG3aXa4E2HeNSTZCMxKRaFST2z1qAfN0eMc0pDed0n8rWgrjde3xP8AStGdjEX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147</v>
      </c>
      <c r="AZ2" s="239" t="s">
        <v>654</v>
      </c>
      <c r="BA2" s="239" t="s">
        <v>655</v>
      </c>
      <c r="BB2" s="239" t="s">
        <v>230</v>
      </c>
      <c r="BC2" s="239" t="s">
        <v>1195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1196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22 - P1+P2+P3-8-1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22 - P1+P2+P3-8-1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12.6574261</v>
      </c>
      <c r="S86" s="73"/>
      <c r="T86" s="156">
        <f>T87+T102</f>
        <v>0.5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11.999568500000001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11.999568500000001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30.013000000000002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0.7353185000000001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1197</v>
      </c>
      <c r="G91" s="188"/>
      <c r="H91" s="192">
        <v>30.013000000000002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1198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30.013000000000002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30.013000000000002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0.5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1199</v>
      </c>
      <c r="G99" s="188"/>
      <c r="H99" s="192">
        <v>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12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0.65785760000000004</v>
      </c>
      <c r="S102" s="166"/>
      <c r="T102" s="168">
        <f>T103+T115</f>
        <v>0.5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0.65100000000000002</v>
      </c>
      <c r="S103" s="166"/>
      <c r="T103" s="168">
        <f>SUM(T104:T114)</f>
        <v>0.5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620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3.1E-2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1200</v>
      </c>
      <c r="G105" s="188"/>
      <c r="H105" s="192">
        <v>620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0.62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0.62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1201</v>
      </c>
      <c r="G108" s="188"/>
      <c r="H108" s="192">
        <v>0.62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500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0.5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1202</v>
      </c>
      <c r="G110" s="188"/>
      <c r="H110" s="192">
        <v>500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500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1203</v>
      </c>
      <c r="G113" s="188"/>
      <c r="H113" s="192">
        <v>500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0.65100000000000002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6.8576000000000002E-3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21.43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6.8576000000000002E-3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1204</v>
      </c>
      <c r="G118" s="188"/>
      <c r="H118" s="192">
        <v>21.43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htKzB7IpazvFQCqy/5eNsiL8dVy1L0OKx6qKkG5chuU3ixkPmxa2HFSD8LlRIVVBg8gztw8hMzXNs13h4Mr7Jw==" saltValue="PbNEGv+czOk/frOklKnc2424EM46HnQgJB7ukrl9jfNTzhCbJ02N7lopHZdNbB7xaTzdMeg/Lj8hwnpzNb8FZQ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150</v>
      </c>
      <c r="AZ2" s="239" t="s">
        <v>654</v>
      </c>
      <c r="BA2" s="239" t="s">
        <v>655</v>
      </c>
      <c r="BB2" s="239" t="s">
        <v>230</v>
      </c>
      <c r="BC2" s="239" t="s">
        <v>1195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1205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23 - P1+P2+P3-9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23 - P1+P2+P3-9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12.6574261</v>
      </c>
      <c r="S86" s="73"/>
      <c r="T86" s="156">
        <f>T87+T102</f>
        <v>0.5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11.999568500000001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11.999568500000001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30.013000000000002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0.7353185000000001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1197</v>
      </c>
      <c r="G91" s="188"/>
      <c r="H91" s="192">
        <v>30.013000000000002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1206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30.013000000000002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30.013000000000002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0.5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1199</v>
      </c>
      <c r="G99" s="188"/>
      <c r="H99" s="192">
        <v>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12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0.65785760000000004</v>
      </c>
      <c r="S102" s="166"/>
      <c r="T102" s="168">
        <f>T103+T115</f>
        <v>0.5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0.65100000000000002</v>
      </c>
      <c r="S103" s="166"/>
      <c r="T103" s="168">
        <f>SUM(T104:T114)</f>
        <v>0.5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620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3.1E-2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1200</v>
      </c>
      <c r="G105" s="188"/>
      <c r="H105" s="192">
        <v>620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0.62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0.62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1201</v>
      </c>
      <c r="G108" s="188"/>
      <c r="H108" s="192">
        <v>0.62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500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0.5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1202</v>
      </c>
      <c r="G110" s="188"/>
      <c r="H110" s="192">
        <v>500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500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1203</v>
      </c>
      <c r="G113" s="188"/>
      <c r="H113" s="192">
        <v>500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0.65100000000000002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6.8576000000000002E-3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21.43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6.8576000000000002E-3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1204</v>
      </c>
      <c r="G118" s="188"/>
      <c r="H118" s="192">
        <v>21.43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s0MpT8crQGA9D1lJxbkTgUk9KyiGAqtZBaj2PelgIWPtu0dxdCW3Q1ZSJGcfau7lUQ3anlwYndEzH0be0JBX/A==" saltValue="LWpXxSj9ycLNFf5QHYKsA7wKHdS6VzIHTXMUh0wQsPkIQHO656LfVbKldubLl/LHH/yLaWaaGnz2a/BqPIww0Q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153</v>
      </c>
      <c r="AZ2" s="239" t="s">
        <v>654</v>
      </c>
      <c r="BA2" s="239" t="s">
        <v>655</v>
      </c>
      <c r="BB2" s="239" t="s">
        <v>230</v>
      </c>
      <c r="BC2" s="239" t="s">
        <v>1207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1208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24 - P1+P2+P3-10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24 - P1+P2+P3-10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12.576147300000001</v>
      </c>
      <c r="S86" s="73"/>
      <c r="T86" s="156">
        <f>T87+T102</f>
        <v>0.47000000000000003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11.9554685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11.9554685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28.213000000000001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0.69121850000000007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1209</v>
      </c>
      <c r="G91" s="188"/>
      <c r="H91" s="192">
        <v>28.213000000000001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1210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28.213000000000001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28.213000000000001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0.47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4.7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1211</v>
      </c>
      <c r="G99" s="188"/>
      <c r="H99" s="192">
        <v>4.7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11.955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0.62067879999999997</v>
      </c>
      <c r="S102" s="166"/>
      <c r="T102" s="168">
        <f>T103+T115</f>
        <v>0.47000000000000003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0.61424999999999996</v>
      </c>
      <c r="S103" s="166"/>
      <c r="T103" s="168">
        <f>SUM(T104:T114)</f>
        <v>0.47000000000000003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585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2.9250000000000002E-2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1212</v>
      </c>
      <c r="G105" s="188"/>
      <c r="H105" s="192">
        <v>585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0.58499999999999996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0.58499999999999996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1213</v>
      </c>
      <c r="G108" s="188"/>
      <c r="H108" s="192">
        <v>0.58499999999999996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470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0.47000000000000003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1214</v>
      </c>
      <c r="G110" s="188"/>
      <c r="H110" s="192">
        <v>470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470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1215</v>
      </c>
      <c r="G113" s="188"/>
      <c r="H113" s="192">
        <v>470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0.61399999999999999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6.4288000000000001E-3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20.09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6.4288000000000001E-3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1216</v>
      </c>
      <c r="G118" s="188"/>
      <c r="H118" s="192">
        <v>20.09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JCNHXdEumR878BlYr2c4hdEA9Yd02OHrppzfNuXQGznVoNTleeIckRG3dM3c2dt/PfAYM8IMba5DtphGMjFCFw==" saltValue="rpyIDTZY4GlYXXwdLEpmsJvYFg2su0BJ2FjRZVkOipnFe4cGkxkPq55JaUYpOFoDBLjckWCXH+Dlz1jJwOgaP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156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1217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1218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783</v>
      </c>
      <c r="BA6" s="239" t="s">
        <v>784</v>
      </c>
      <c r="BB6" s="239" t="s">
        <v>559</v>
      </c>
      <c r="BC6" s="239" t="s">
        <v>151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786</v>
      </c>
      <c r="BA7" s="239" t="s">
        <v>787</v>
      </c>
      <c r="BB7" s="239" t="s">
        <v>230</v>
      </c>
      <c r="BC7" s="239" t="s">
        <v>974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790</v>
      </c>
      <c r="BA8" s="239" t="s">
        <v>791</v>
      </c>
      <c r="BB8" s="239" t="s">
        <v>559</v>
      </c>
      <c r="BC8" s="239" t="s">
        <v>172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1219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793</v>
      </c>
      <c r="BA9" s="239" t="s">
        <v>794</v>
      </c>
      <c r="BB9" s="239" t="s">
        <v>559</v>
      </c>
      <c r="BC9" s="239" t="s">
        <v>137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796</v>
      </c>
      <c r="BA10" s="239" t="s">
        <v>797</v>
      </c>
      <c r="BB10" s="239" t="s">
        <v>230</v>
      </c>
      <c r="BC10" s="239" t="s">
        <v>137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654</v>
      </c>
      <c r="BA11" s="239" t="s">
        <v>655</v>
      </c>
      <c r="BB11" s="239" t="s">
        <v>230</v>
      </c>
      <c r="BC11" s="239" t="s">
        <v>1220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1221</v>
      </c>
      <c r="BA12" s="239" t="s">
        <v>1222</v>
      </c>
      <c r="BB12" s="239" t="s">
        <v>559</v>
      </c>
      <c r="BC12" s="239" t="s">
        <v>140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ROUND((SUM(BE91:BE246)),  2)</f>
        <v>0</v>
      </c>
      <c r="G33" s="35"/>
      <c r="H33" s="35"/>
      <c r="I33" s="119">
        <v>0.21</v>
      </c>
      <c r="J33" s="118">
        <f>ROUND(((SUM(BE91:BE246))*I33),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ROUND((SUM(BF91:BF246)),  2)</f>
        <v>0</v>
      </c>
      <c r="G34" s="35"/>
      <c r="H34" s="35"/>
      <c r="I34" s="119">
        <v>0.15</v>
      </c>
      <c r="J34" s="118">
        <f>ROUND(((SUM(BF91:BF246))*I34),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ROUND((SUM(BG91:BG246)),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ROUND((SUM(BH91:BH246)),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ROUND((SUM(BI91:BI246)),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25 - P1-P2-P3-11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J135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J153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J170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J215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J222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J224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J225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J237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J241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J242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25 - P1-P2-P3-11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P92+P224+P241</f>
        <v>0</v>
      </c>
      <c r="Q91" s="73"/>
      <c r="R91" s="155">
        <f>R92+R224+R241</f>
        <v>74.768654339999998</v>
      </c>
      <c r="S91" s="73"/>
      <c r="T91" s="156">
        <f>T92+T224+T241</f>
        <v>36.007999999999996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BK92+BK224+BK241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P93+P135+P153+P170+P215+P222</f>
        <v>0</v>
      </c>
      <c r="Q92" s="166"/>
      <c r="R92" s="167">
        <f>R93+R135+R153+R170+R215+R222</f>
        <v>74.284015139999994</v>
      </c>
      <c r="S92" s="166"/>
      <c r="T92" s="168">
        <f>T93+T135+T153+T170+T215+T222</f>
        <v>35.662999999999997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BK93+BK135+BK153+BK170+BK215+BK222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SUM(P94:P134)</f>
        <v>0</v>
      </c>
      <c r="Q93" s="166"/>
      <c r="R93" s="167">
        <f>SUM(R94:R134)</f>
        <v>3.0400000000000002E-3</v>
      </c>
      <c r="S93" s="166"/>
      <c r="T93" s="168">
        <f>SUM(T94:T134)</f>
        <v>31.620999999999999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SUM(BK94:BK134)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801</v>
      </c>
      <c r="F94" s="176" t="s">
        <v>802</v>
      </c>
      <c r="G94" s="177" t="s">
        <v>230</v>
      </c>
      <c r="H94" s="178">
        <v>19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0.44</v>
      </c>
      <c r="T94" s="184">
        <f>S94*H94</f>
        <v>8.36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803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19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805</v>
      </c>
      <c r="F96" s="176" t="s">
        <v>806</v>
      </c>
      <c r="G96" s="177" t="s">
        <v>230</v>
      </c>
      <c r="H96" s="178">
        <v>19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0.32500000000000001</v>
      </c>
      <c r="T96" s="184">
        <f>S96*H96</f>
        <v>6.1749999999999998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807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19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273</v>
      </c>
      <c r="D98" s="174" t="s">
        <v>227</v>
      </c>
      <c r="E98" s="175" t="s">
        <v>228</v>
      </c>
      <c r="F98" s="176" t="s">
        <v>229</v>
      </c>
      <c r="G98" s="177" t="s">
        <v>230</v>
      </c>
      <c r="H98" s="178">
        <v>19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9.8000000000000004E-2</v>
      </c>
      <c r="T98" s="184">
        <f>S98*H98</f>
        <v>1.8620000000000001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808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19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809</v>
      </c>
      <c r="F100" s="176" t="s">
        <v>810</v>
      </c>
      <c r="G100" s="177" t="s">
        <v>230</v>
      </c>
      <c r="H100" s="178">
        <v>19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0.22</v>
      </c>
      <c r="T100" s="184">
        <f>S100*H100</f>
        <v>4.18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811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19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812</v>
      </c>
      <c r="F102" s="176" t="s">
        <v>813</v>
      </c>
      <c r="G102" s="177" t="s">
        <v>230</v>
      </c>
      <c r="H102" s="178">
        <v>57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4.0000000000000003E-5</v>
      </c>
      <c r="R102" s="183">
        <f>Q102*H102</f>
        <v>2.2800000000000003E-3</v>
      </c>
      <c r="S102" s="183">
        <v>9.1999999999999998E-2</v>
      </c>
      <c r="T102" s="184">
        <f>S102*H102</f>
        <v>5.2439999999999998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814</v>
      </c>
    </row>
    <row r="103" spans="1:65" s="15" customFormat="1" ht="11.25">
      <c r="B103" s="224"/>
      <c r="C103" s="225"/>
      <c r="D103" s="189" t="s">
        <v>234</v>
      </c>
      <c r="E103" s="226" t="s">
        <v>19</v>
      </c>
      <c r="F103" s="227" t="s">
        <v>815</v>
      </c>
      <c r="G103" s="225"/>
      <c r="H103" s="226" t="s">
        <v>19</v>
      </c>
      <c r="I103" s="228"/>
      <c r="J103" s="225"/>
      <c r="K103" s="225"/>
      <c r="L103" s="229"/>
      <c r="M103" s="230"/>
      <c r="N103" s="231"/>
      <c r="O103" s="231"/>
      <c r="P103" s="231"/>
      <c r="Q103" s="231"/>
      <c r="R103" s="231"/>
      <c r="S103" s="231"/>
      <c r="T103" s="232"/>
      <c r="AT103" s="233" t="s">
        <v>234</v>
      </c>
      <c r="AU103" s="233" t="s">
        <v>86</v>
      </c>
      <c r="AV103" s="15" t="s">
        <v>84</v>
      </c>
      <c r="AW103" s="15" t="s">
        <v>37</v>
      </c>
      <c r="AX103" s="15" t="s">
        <v>76</v>
      </c>
      <c r="AY103" s="233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786</v>
      </c>
      <c r="F104" s="191" t="s">
        <v>1223</v>
      </c>
      <c r="G104" s="188"/>
      <c r="H104" s="192">
        <v>57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790</v>
      </c>
      <c r="F105" s="191" t="s">
        <v>1224</v>
      </c>
      <c r="G105" s="188"/>
      <c r="H105" s="192">
        <v>31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796</v>
      </c>
      <c r="F106" s="191" t="s">
        <v>818</v>
      </c>
      <c r="G106" s="188"/>
      <c r="H106" s="192">
        <v>19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793</v>
      </c>
      <c r="F107" s="191" t="s">
        <v>1225</v>
      </c>
      <c r="G107" s="188"/>
      <c r="H107" s="192">
        <v>19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820</v>
      </c>
      <c r="G108" s="188"/>
      <c r="H108" s="192">
        <v>57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44.25" customHeight="1">
      <c r="A109" s="35"/>
      <c r="B109" s="36"/>
      <c r="C109" s="174" t="s">
        <v>354</v>
      </c>
      <c r="D109" s="174" t="s">
        <v>227</v>
      </c>
      <c r="E109" s="175" t="s">
        <v>1226</v>
      </c>
      <c r="F109" s="176" t="s">
        <v>1227</v>
      </c>
      <c r="G109" s="177" t="s">
        <v>559</v>
      </c>
      <c r="H109" s="178">
        <v>20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0.28999999999999998</v>
      </c>
      <c r="T109" s="184">
        <f>S109*H109</f>
        <v>5.8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1228</v>
      </c>
    </row>
    <row r="110" spans="1:65" s="13" customFormat="1" ht="11.25">
      <c r="B110" s="187"/>
      <c r="C110" s="188"/>
      <c r="D110" s="189" t="s">
        <v>234</v>
      </c>
      <c r="E110" s="190" t="s">
        <v>1221</v>
      </c>
      <c r="F110" s="191" t="s">
        <v>1229</v>
      </c>
      <c r="G110" s="188"/>
      <c r="H110" s="192">
        <v>20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24">
      <c r="A111" s="35"/>
      <c r="B111" s="36"/>
      <c r="C111" s="174" t="s">
        <v>358</v>
      </c>
      <c r="D111" s="174" t="s">
        <v>227</v>
      </c>
      <c r="E111" s="175" t="s">
        <v>821</v>
      </c>
      <c r="F111" s="176" t="s">
        <v>822</v>
      </c>
      <c r="G111" s="177" t="s">
        <v>230</v>
      </c>
      <c r="H111" s="178">
        <v>38</v>
      </c>
      <c r="I111" s="179"/>
      <c r="J111" s="180">
        <f>ROUND(I111*H111,2)</f>
        <v>0</v>
      </c>
      <c r="K111" s="176" t="s">
        <v>231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232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232</v>
      </c>
      <c r="BM111" s="185" t="s">
        <v>823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1230</v>
      </c>
      <c r="G112" s="188"/>
      <c r="H112" s="192">
        <v>38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84</v>
      </c>
      <c r="AY112" s="198" t="s">
        <v>225</v>
      </c>
    </row>
    <row r="113" spans="1:65" s="2" customFormat="1" ht="44.25" customHeight="1">
      <c r="A113" s="35"/>
      <c r="B113" s="36"/>
      <c r="C113" s="174" t="s">
        <v>365</v>
      </c>
      <c r="D113" s="174" t="s">
        <v>227</v>
      </c>
      <c r="E113" s="175" t="s">
        <v>246</v>
      </c>
      <c r="F113" s="176" t="s">
        <v>247</v>
      </c>
      <c r="G113" s="177" t="s">
        <v>248</v>
      </c>
      <c r="H113" s="178">
        <v>64.400000000000006</v>
      </c>
      <c r="I113" s="179"/>
      <c r="J113" s="180">
        <f>ROUND(I113*H113,2)</f>
        <v>0</v>
      </c>
      <c r="K113" s="176" t="s">
        <v>231</v>
      </c>
      <c r="L113" s="40"/>
      <c r="M113" s="181" t="s">
        <v>19</v>
      </c>
      <c r="N113" s="182" t="s">
        <v>47</v>
      </c>
      <c r="O113" s="65"/>
      <c r="P113" s="183">
        <f>O113*H113</f>
        <v>0</v>
      </c>
      <c r="Q113" s="183">
        <v>0</v>
      </c>
      <c r="R113" s="183">
        <f>Q113*H113</f>
        <v>0</v>
      </c>
      <c r="S113" s="183">
        <v>0</v>
      </c>
      <c r="T113" s="184">
        <f>S113*H113</f>
        <v>0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85" t="s">
        <v>232</v>
      </c>
      <c r="AT113" s="185" t="s">
        <v>227</v>
      </c>
      <c r="AU113" s="185" t="s">
        <v>86</v>
      </c>
      <c r="AY113" s="18" t="s">
        <v>225</v>
      </c>
      <c r="BE113" s="186">
        <f>IF(N113="základní",J113,0)</f>
        <v>0</v>
      </c>
      <c r="BF113" s="186">
        <f>IF(N113="snížená",J113,0)</f>
        <v>0</v>
      </c>
      <c r="BG113" s="186">
        <f>IF(N113="zákl. přenesená",J113,0)</f>
        <v>0</v>
      </c>
      <c r="BH113" s="186">
        <f>IF(N113="sníž. přenesená",J113,0)</f>
        <v>0</v>
      </c>
      <c r="BI113" s="186">
        <f>IF(N113="nulová",J113,0)</f>
        <v>0</v>
      </c>
      <c r="BJ113" s="18" t="s">
        <v>84</v>
      </c>
      <c r="BK113" s="186">
        <f>ROUND(I113*H113,2)</f>
        <v>0</v>
      </c>
      <c r="BL113" s="18" t="s">
        <v>232</v>
      </c>
      <c r="BM113" s="185" t="s">
        <v>825</v>
      </c>
    </row>
    <row r="114" spans="1:65" s="13" customFormat="1" ht="11.25">
      <c r="B114" s="187"/>
      <c r="C114" s="188"/>
      <c r="D114" s="189" t="s">
        <v>234</v>
      </c>
      <c r="E114" s="190" t="s">
        <v>19</v>
      </c>
      <c r="F114" s="191" t="s">
        <v>1231</v>
      </c>
      <c r="G114" s="188"/>
      <c r="H114" s="192">
        <v>64.400000000000006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76</v>
      </c>
      <c r="AY114" s="198" t="s">
        <v>225</v>
      </c>
    </row>
    <row r="115" spans="1:65" s="14" customFormat="1" ht="11.25">
      <c r="B115" s="199"/>
      <c r="C115" s="200"/>
      <c r="D115" s="189" t="s">
        <v>234</v>
      </c>
      <c r="E115" s="201" t="s">
        <v>778</v>
      </c>
      <c r="F115" s="202" t="s">
        <v>245</v>
      </c>
      <c r="G115" s="200"/>
      <c r="H115" s="203">
        <v>64.400000000000006</v>
      </c>
      <c r="I115" s="204"/>
      <c r="J115" s="200"/>
      <c r="K115" s="200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234</v>
      </c>
      <c r="AU115" s="209" t="s">
        <v>86</v>
      </c>
      <c r="AV115" s="14" t="s">
        <v>232</v>
      </c>
      <c r="AW115" s="14" t="s">
        <v>37</v>
      </c>
      <c r="AX115" s="14" t="s">
        <v>84</v>
      </c>
      <c r="AY115" s="209" t="s">
        <v>225</v>
      </c>
    </row>
    <row r="116" spans="1:65" s="2" customFormat="1" ht="60">
      <c r="A116" s="35"/>
      <c r="B116" s="36"/>
      <c r="C116" s="174" t="s">
        <v>369</v>
      </c>
      <c r="D116" s="174" t="s">
        <v>227</v>
      </c>
      <c r="E116" s="175" t="s">
        <v>832</v>
      </c>
      <c r="F116" s="176" t="s">
        <v>833</v>
      </c>
      <c r="G116" s="177" t="s">
        <v>248</v>
      </c>
      <c r="H116" s="178">
        <v>18.276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0</v>
      </c>
      <c r="R116" s="183">
        <f>Q116*H116</f>
        <v>0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232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232</v>
      </c>
      <c r="BM116" s="185" t="s">
        <v>834</v>
      </c>
    </row>
    <row r="117" spans="1:65" s="13" customFormat="1" ht="11.25">
      <c r="B117" s="187"/>
      <c r="C117" s="188"/>
      <c r="D117" s="189" t="s">
        <v>234</v>
      </c>
      <c r="E117" s="190" t="s">
        <v>19</v>
      </c>
      <c r="F117" s="191" t="s">
        <v>835</v>
      </c>
      <c r="G117" s="188"/>
      <c r="H117" s="192">
        <v>18.276</v>
      </c>
      <c r="I117" s="193"/>
      <c r="J117" s="188"/>
      <c r="K117" s="188"/>
      <c r="L117" s="194"/>
      <c r="M117" s="195"/>
      <c r="N117" s="196"/>
      <c r="O117" s="196"/>
      <c r="P117" s="196"/>
      <c r="Q117" s="196"/>
      <c r="R117" s="196"/>
      <c r="S117" s="196"/>
      <c r="T117" s="197"/>
      <c r="AT117" s="198" t="s">
        <v>234</v>
      </c>
      <c r="AU117" s="198" t="s">
        <v>86</v>
      </c>
      <c r="AV117" s="13" t="s">
        <v>86</v>
      </c>
      <c r="AW117" s="13" t="s">
        <v>37</v>
      </c>
      <c r="AX117" s="13" t="s">
        <v>84</v>
      </c>
      <c r="AY117" s="198" t="s">
        <v>225</v>
      </c>
    </row>
    <row r="118" spans="1:65" s="2" customFormat="1" ht="66.75" customHeight="1">
      <c r="A118" s="35"/>
      <c r="B118" s="36"/>
      <c r="C118" s="174" t="s">
        <v>111</v>
      </c>
      <c r="D118" s="174" t="s">
        <v>227</v>
      </c>
      <c r="E118" s="175" t="s">
        <v>836</v>
      </c>
      <c r="F118" s="176" t="s">
        <v>837</v>
      </c>
      <c r="G118" s="177" t="s">
        <v>248</v>
      </c>
      <c r="H118" s="178">
        <v>182.76</v>
      </c>
      <c r="I118" s="179"/>
      <c r="J118" s="180">
        <f>ROUND(I118*H118,2)</f>
        <v>0</v>
      </c>
      <c r="K118" s="176" t="s">
        <v>231</v>
      </c>
      <c r="L118" s="40"/>
      <c r="M118" s="181" t="s">
        <v>19</v>
      </c>
      <c r="N118" s="182" t="s">
        <v>47</v>
      </c>
      <c r="O118" s="65"/>
      <c r="P118" s="183">
        <f>O118*H118</f>
        <v>0</v>
      </c>
      <c r="Q118" s="183">
        <v>0</v>
      </c>
      <c r="R118" s="183">
        <f>Q118*H118</f>
        <v>0</v>
      </c>
      <c r="S118" s="183">
        <v>0</v>
      </c>
      <c r="T118" s="184">
        <f>S118*H118</f>
        <v>0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85" t="s">
        <v>232</v>
      </c>
      <c r="AT118" s="185" t="s">
        <v>227</v>
      </c>
      <c r="AU118" s="185" t="s">
        <v>86</v>
      </c>
      <c r="AY118" s="18" t="s">
        <v>225</v>
      </c>
      <c r="BE118" s="186">
        <f>IF(N118="základní",J118,0)</f>
        <v>0</v>
      </c>
      <c r="BF118" s="186">
        <f>IF(N118="snížená",J118,0)</f>
        <v>0</v>
      </c>
      <c r="BG118" s="186">
        <f>IF(N118="zákl. přenesená",J118,0)</f>
        <v>0</v>
      </c>
      <c r="BH118" s="186">
        <f>IF(N118="sníž. přenesená",J118,0)</f>
        <v>0</v>
      </c>
      <c r="BI118" s="186">
        <f>IF(N118="nulová",J118,0)</f>
        <v>0</v>
      </c>
      <c r="BJ118" s="18" t="s">
        <v>84</v>
      </c>
      <c r="BK118" s="186">
        <f>ROUND(I118*H118,2)</f>
        <v>0</v>
      </c>
      <c r="BL118" s="18" t="s">
        <v>232</v>
      </c>
      <c r="BM118" s="185" t="s">
        <v>838</v>
      </c>
    </row>
    <row r="119" spans="1:65" s="13" customFormat="1" ht="11.25">
      <c r="B119" s="187"/>
      <c r="C119" s="188"/>
      <c r="D119" s="189" t="s">
        <v>234</v>
      </c>
      <c r="E119" s="190" t="s">
        <v>19</v>
      </c>
      <c r="F119" s="191" t="s">
        <v>835</v>
      </c>
      <c r="G119" s="188"/>
      <c r="H119" s="192">
        <v>18.276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37</v>
      </c>
      <c r="AX119" s="13" t="s">
        <v>84</v>
      </c>
      <c r="AY119" s="198" t="s">
        <v>225</v>
      </c>
    </row>
    <row r="120" spans="1:65" s="13" customFormat="1" ht="11.25">
      <c r="B120" s="187"/>
      <c r="C120" s="188"/>
      <c r="D120" s="189" t="s">
        <v>234</v>
      </c>
      <c r="E120" s="188"/>
      <c r="F120" s="191" t="s">
        <v>839</v>
      </c>
      <c r="G120" s="188"/>
      <c r="H120" s="192">
        <v>182.76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4</v>
      </c>
      <c r="AX120" s="13" t="s">
        <v>84</v>
      </c>
      <c r="AY120" s="198" t="s">
        <v>225</v>
      </c>
    </row>
    <row r="121" spans="1:65" s="2" customFormat="1" ht="44.25" customHeight="1">
      <c r="A121" s="35"/>
      <c r="B121" s="36"/>
      <c r="C121" s="174" t="s">
        <v>114</v>
      </c>
      <c r="D121" s="174" t="s">
        <v>227</v>
      </c>
      <c r="E121" s="175" t="s">
        <v>840</v>
      </c>
      <c r="F121" s="176" t="s">
        <v>841</v>
      </c>
      <c r="G121" s="177" t="s">
        <v>361</v>
      </c>
      <c r="H121" s="178">
        <v>32.896999999999998</v>
      </c>
      <c r="I121" s="179"/>
      <c r="J121" s="180">
        <f>ROUND(I121*H121,2)</f>
        <v>0</v>
      </c>
      <c r="K121" s="176" t="s">
        <v>231</v>
      </c>
      <c r="L121" s="40"/>
      <c r="M121" s="181" t="s">
        <v>19</v>
      </c>
      <c r="N121" s="182" t="s">
        <v>47</v>
      </c>
      <c r="O121" s="65"/>
      <c r="P121" s="183">
        <f>O121*H121</f>
        <v>0</v>
      </c>
      <c r="Q121" s="183">
        <v>0</v>
      </c>
      <c r="R121" s="183">
        <f>Q121*H121</f>
        <v>0</v>
      </c>
      <c r="S121" s="183">
        <v>0</v>
      </c>
      <c r="T121" s="184">
        <f>S121*H121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R121" s="185" t="s">
        <v>232</v>
      </c>
      <c r="AT121" s="185" t="s">
        <v>227</v>
      </c>
      <c r="AU121" s="185" t="s">
        <v>86</v>
      </c>
      <c r="AY121" s="18" t="s">
        <v>225</v>
      </c>
      <c r="BE121" s="186">
        <f>IF(N121="základní",J121,0)</f>
        <v>0</v>
      </c>
      <c r="BF121" s="186">
        <f>IF(N121="snížená",J121,0)</f>
        <v>0</v>
      </c>
      <c r="BG121" s="186">
        <f>IF(N121="zákl. přenesená",J121,0)</f>
        <v>0</v>
      </c>
      <c r="BH121" s="186">
        <f>IF(N121="sníž. přenesená",J121,0)</f>
        <v>0</v>
      </c>
      <c r="BI121" s="186">
        <f>IF(N121="nulová",J121,0)</f>
        <v>0</v>
      </c>
      <c r="BJ121" s="18" t="s">
        <v>84</v>
      </c>
      <c r="BK121" s="186">
        <f>ROUND(I121*H121,2)</f>
        <v>0</v>
      </c>
      <c r="BL121" s="18" t="s">
        <v>232</v>
      </c>
      <c r="BM121" s="185" t="s">
        <v>842</v>
      </c>
    </row>
    <row r="122" spans="1:65" s="13" customFormat="1" ht="11.25">
      <c r="B122" s="187"/>
      <c r="C122" s="188"/>
      <c r="D122" s="189" t="s">
        <v>234</v>
      </c>
      <c r="E122" s="188"/>
      <c r="F122" s="191" t="s">
        <v>843</v>
      </c>
      <c r="G122" s="188"/>
      <c r="H122" s="192">
        <v>32.896999999999998</v>
      </c>
      <c r="I122" s="193"/>
      <c r="J122" s="188"/>
      <c r="K122" s="188"/>
      <c r="L122" s="194"/>
      <c r="M122" s="195"/>
      <c r="N122" s="196"/>
      <c r="O122" s="196"/>
      <c r="P122" s="196"/>
      <c r="Q122" s="196"/>
      <c r="R122" s="196"/>
      <c r="S122" s="196"/>
      <c r="T122" s="197"/>
      <c r="AT122" s="198" t="s">
        <v>234</v>
      </c>
      <c r="AU122" s="198" t="s">
        <v>86</v>
      </c>
      <c r="AV122" s="13" t="s">
        <v>86</v>
      </c>
      <c r="AW122" s="13" t="s">
        <v>4</v>
      </c>
      <c r="AX122" s="13" t="s">
        <v>84</v>
      </c>
      <c r="AY122" s="198" t="s">
        <v>225</v>
      </c>
    </row>
    <row r="123" spans="1:65" s="2" customFormat="1" ht="36">
      <c r="A123" s="35"/>
      <c r="B123" s="36"/>
      <c r="C123" s="174" t="s">
        <v>117</v>
      </c>
      <c r="D123" s="174" t="s">
        <v>227</v>
      </c>
      <c r="E123" s="175" t="s">
        <v>844</v>
      </c>
      <c r="F123" s="176" t="s">
        <v>845</v>
      </c>
      <c r="G123" s="177" t="s">
        <v>248</v>
      </c>
      <c r="H123" s="178">
        <v>18.276</v>
      </c>
      <c r="I123" s="179"/>
      <c r="J123" s="180">
        <f>ROUND(I123*H123,2)</f>
        <v>0</v>
      </c>
      <c r="K123" s="176" t="s">
        <v>231</v>
      </c>
      <c r="L123" s="40"/>
      <c r="M123" s="181" t="s">
        <v>19</v>
      </c>
      <c r="N123" s="182" t="s">
        <v>47</v>
      </c>
      <c r="O123" s="65"/>
      <c r="P123" s="183">
        <f>O123*H123</f>
        <v>0</v>
      </c>
      <c r="Q123" s="183">
        <v>0</v>
      </c>
      <c r="R123" s="183">
        <f>Q123*H123</f>
        <v>0</v>
      </c>
      <c r="S123" s="183">
        <v>0</v>
      </c>
      <c r="T123" s="184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5" t="s">
        <v>232</v>
      </c>
      <c r="AT123" s="185" t="s">
        <v>227</v>
      </c>
      <c r="AU123" s="185" t="s">
        <v>86</v>
      </c>
      <c r="AY123" s="18" t="s">
        <v>225</v>
      </c>
      <c r="BE123" s="186">
        <f>IF(N123="základní",J123,0)</f>
        <v>0</v>
      </c>
      <c r="BF123" s="186">
        <f>IF(N123="snížená",J123,0)</f>
        <v>0</v>
      </c>
      <c r="BG123" s="186">
        <f>IF(N123="zákl. přenesená",J123,0)</f>
        <v>0</v>
      </c>
      <c r="BH123" s="186">
        <f>IF(N123="sníž. přenesená",J123,0)</f>
        <v>0</v>
      </c>
      <c r="BI123" s="186">
        <f>IF(N123="nulová",J123,0)</f>
        <v>0</v>
      </c>
      <c r="BJ123" s="18" t="s">
        <v>84</v>
      </c>
      <c r="BK123" s="186">
        <f>ROUND(I123*H123,2)</f>
        <v>0</v>
      </c>
      <c r="BL123" s="18" t="s">
        <v>232</v>
      </c>
      <c r="BM123" s="185" t="s">
        <v>846</v>
      </c>
    </row>
    <row r="124" spans="1:65" s="13" customFormat="1" ht="11.25">
      <c r="B124" s="187"/>
      <c r="C124" s="188"/>
      <c r="D124" s="189" t="s">
        <v>234</v>
      </c>
      <c r="E124" s="190" t="s">
        <v>19</v>
      </c>
      <c r="F124" s="191" t="s">
        <v>835</v>
      </c>
      <c r="G124" s="188"/>
      <c r="H124" s="192">
        <v>18.276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84</v>
      </c>
      <c r="AY124" s="198" t="s">
        <v>225</v>
      </c>
    </row>
    <row r="125" spans="1:65" s="2" customFormat="1" ht="44.25" customHeight="1">
      <c r="A125" s="35"/>
      <c r="B125" s="36"/>
      <c r="C125" s="174" t="s">
        <v>120</v>
      </c>
      <c r="D125" s="174" t="s">
        <v>227</v>
      </c>
      <c r="E125" s="175" t="s">
        <v>274</v>
      </c>
      <c r="F125" s="176" t="s">
        <v>275</v>
      </c>
      <c r="G125" s="177" t="s">
        <v>248</v>
      </c>
      <c r="H125" s="178">
        <v>46.124000000000002</v>
      </c>
      <c r="I125" s="179"/>
      <c r="J125" s="180">
        <f>ROUND(I125*H125,2)</f>
        <v>0</v>
      </c>
      <c r="K125" s="176" t="s">
        <v>231</v>
      </c>
      <c r="L125" s="40"/>
      <c r="M125" s="181" t="s">
        <v>19</v>
      </c>
      <c r="N125" s="182" t="s">
        <v>47</v>
      </c>
      <c r="O125" s="65"/>
      <c r="P125" s="183">
        <f>O125*H125</f>
        <v>0</v>
      </c>
      <c r="Q125" s="183">
        <v>0</v>
      </c>
      <c r="R125" s="183">
        <f>Q125*H125</f>
        <v>0</v>
      </c>
      <c r="S125" s="183">
        <v>0</v>
      </c>
      <c r="T125" s="184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5" t="s">
        <v>232</v>
      </c>
      <c r="AT125" s="185" t="s">
        <v>227</v>
      </c>
      <c r="AU125" s="185" t="s">
        <v>86</v>
      </c>
      <c r="AY125" s="18" t="s">
        <v>225</v>
      </c>
      <c r="BE125" s="186">
        <f>IF(N125="základní",J125,0)</f>
        <v>0</v>
      </c>
      <c r="BF125" s="186">
        <f>IF(N125="snížená",J125,0)</f>
        <v>0</v>
      </c>
      <c r="BG125" s="186">
        <f>IF(N125="zákl. přenesená",J125,0)</f>
        <v>0</v>
      </c>
      <c r="BH125" s="186">
        <f>IF(N125="sníž. přenesená",J125,0)</f>
        <v>0</v>
      </c>
      <c r="BI125" s="186">
        <f>IF(N125="nulová",J125,0)</f>
        <v>0</v>
      </c>
      <c r="BJ125" s="18" t="s">
        <v>84</v>
      </c>
      <c r="BK125" s="186">
        <f>ROUND(I125*H125,2)</f>
        <v>0</v>
      </c>
      <c r="BL125" s="18" t="s">
        <v>232</v>
      </c>
      <c r="BM125" s="185" t="s">
        <v>847</v>
      </c>
    </row>
    <row r="126" spans="1:65" s="13" customFormat="1" ht="11.25">
      <c r="B126" s="187"/>
      <c r="C126" s="188"/>
      <c r="D126" s="189" t="s">
        <v>234</v>
      </c>
      <c r="E126" s="190" t="s">
        <v>19</v>
      </c>
      <c r="F126" s="191" t="s">
        <v>848</v>
      </c>
      <c r="G126" s="188"/>
      <c r="H126" s="192">
        <v>64.400000000000006</v>
      </c>
      <c r="I126" s="193"/>
      <c r="J126" s="188"/>
      <c r="K126" s="188"/>
      <c r="L126" s="194"/>
      <c r="M126" s="195"/>
      <c r="N126" s="196"/>
      <c r="O126" s="196"/>
      <c r="P126" s="196"/>
      <c r="Q126" s="196"/>
      <c r="R126" s="196"/>
      <c r="S126" s="196"/>
      <c r="T126" s="197"/>
      <c r="AT126" s="198" t="s">
        <v>234</v>
      </c>
      <c r="AU126" s="198" t="s">
        <v>86</v>
      </c>
      <c r="AV126" s="13" t="s">
        <v>86</v>
      </c>
      <c r="AW126" s="13" t="s">
        <v>37</v>
      </c>
      <c r="AX126" s="13" t="s">
        <v>76</v>
      </c>
      <c r="AY126" s="198" t="s">
        <v>225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849</v>
      </c>
      <c r="G127" s="188"/>
      <c r="H127" s="192">
        <v>-18.276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4" customFormat="1" ht="11.25">
      <c r="B128" s="199"/>
      <c r="C128" s="200"/>
      <c r="D128" s="189" t="s">
        <v>234</v>
      </c>
      <c r="E128" s="201" t="s">
        <v>775</v>
      </c>
      <c r="F128" s="202" t="s">
        <v>245</v>
      </c>
      <c r="G128" s="200"/>
      <c r="H128" s="203">
        <v>46.124000000000002</v>
      </c>
      <c r="I128" s="204"/>
      <c r="J128" s="200"/>
      <c r="K128" s="200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234</v>
      </c>
      <c r="AU128" s="209" t="s">
        <v>86</v>
      </c>
      <c r="AV128" s="14" t="s">
        <v>232</v>
      </c>
      <c r="AW128" s="14" t="s">
        <v>37</v>
      </c>
      <c r="AX128" s="14" t="s">
        <v>84</v>
      </c>
      <c r="AY128" s="209" t="s">
        <v>225</v>
      </c>
    </row>
    <row r="129" spans="1:65" s="2" customFormat="1" ht="36">
      <c r="A129" s="35"/>
      <c r="B129" s="36"/>
      <c r="C129" s="174" t="s">
        <v>123</v>
      </c>
      <c r="D129" s="174" t="s">
        <v>227</v>
      </c>
      <c r="E129" s="175" t="s">
        <v>850</v>
      </c>
      <c r="F129" s="176" t="s">
        <v>851</v>
      </c>
      <c r="G129" s="177" t="s">
        <v>230</v>
      </c>
      <c r="H129" s="178">
        <v>38</v>
      </c>
      <c r="I129" s="179"/>
      <c r="J129" s="180">
        <f>ROUND(I129*H129,2)</f>
        <v>0</v>
      </c>
      <c r="K129" s="176" t="s">
        <v>231</v>
      </c>
      <c r="L129" s="40"/>
      <c r="M129" s="181" t="s">
        <v>19</v>
      </c>
      <c r="N129" s="182" t="s">
        <v>47</v>
      </c>
      <c r="O129" s="65"/>
      <c r="P129" s="183">
        <f>O129*H129</f>
        <v>0</v>
      </c>
      <c r="Q129" s="183">
        <v>0</v>
      </c>
      <c r="R129" s="183">
        <f>Q129*H129</f>
        <v>0</v>
      </c>
      <c r="S129" s="183">
        <v>0</v>
      </c>
      <c r="T129" s="184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5" t="s">
        <v>232</v>
      </c>
      <c r="AT129" s="185" t="s">
        <v>227</v>
      </c>
      <c r="AU129" s="185" t="s">
        <v>86</v>
      </c>
      <c r="AY129" s="18" t="s">
        <v>225</v>
      </c>
      <c r="BE129" s="186">
        <f>IF(N129="základní",J129,0)</f>
        <v>0</v>
      </c>
      <c r="BF129" s="186">
        <f>IF(N129="snížená",J129,0)</f>
        <v>0</v>
      </c>
      <c r="BG129" s="186">
        <f>IF(N129="zákl. přenesená",J129,0)</f>
        <v>0</v>
      </c>
      <c r="BH129" s="186">
        <f>IF(N129="sníž. přenesená",J129,0)</f>
        <v>0</v>
      </c>
      <c r="BI129" s="186">
        <f>IF(N129="nulová",J129,0)</f>
        <v>0</v>
      </c>
      <c r="BJ129" s="18" t="s">
        <v>84</v>
      </c>
      <c r="BK129" s="186">
        <f>ROUND(I129*H129,2)</f>
        <v>0</v>
      </c>
      <c r="BL129" s="18" t="s">
        <v>232</v>
      </c>
      <c r="BM129" s="185" t="s">
        <v>852</v>
      </c>
    </row>
    <row r="130" spans="1:65" s="13" customFormat="1" ht="11.25">
      <c r="B130" s="187"/>
      <c r="C130" s="188"/>
      <c r="D130" s="189" t="s">
        <v>234</v>
      </c>
      <c r="E130" s="190" t="s">
        <v>19</v>
      </c>
      <c r="F130" s="191" t="s">
        <v>1230</v>
      </c>
      <c r="G130" s="188"/>
      <c r="H130" s="192">
        <v>38</v>
      </c>
      <c r="I130" s="193"/>
      <c r="J130" s="188"/>
      <c r="K130" s="188"/>
      <c r="L130" s="194"/>
      <c r="M130" s="195"/>
      <c r="N130" s="196"/>
      <c r="O130" s="196"/>
      <c r="P130" s="196"/>
      <c r="Q130" s="196"/>
      <c r="R130" s="196"/>
      <c r="S130" s="196"/>
      <c r="T130" s="197"/>
      <c r="AT130" s="198" t="s">
        <v>234</v>
      </c>
      <c r="AU130" s="198" t="s">
        <v>86</v>
      </c>
      <c r="AV130" s="13" t="s">
        <v>86</v>
      </c>
      <c r="AW130" s="13" t="s">
        <v>37</v>
      </c>
      <c r="AX130" s="13" t="s">
        <v>84</v>
      </c>
      <c r="AY130" s="198" t="s">
        <v>225</v>
      </c>
    </row>
    <row r="131" spans="1:65" s="2" customFormat="1" ht="36">
      <c r="A131" s="35"/>
      <c r="B131" s="36"/>
      <c r="C131" s="174" t="s">
        <v>8</v>
      </c>
      <c r="D131" s="174" t="s">
        <v>227</v>
      </c>
      <c r="E131" s="175" t="s">
        <v>853</v>
      </c>
      <c r="F131" s="176" t="s">
        <v>854</v>
      </c>
      <c r="G131" s="177" t="s">
        <v>230</v>
      </c>
      <c r="H131" s="178">
        <v>38</v>
      </c>
      <c r="I131" s="179"/>
      <c r="J131" s="180">
        <f>ROUND(I131*H131,2)</f>
        <v>0</v>
      </c>
      <c r="K131" s="176" t="s">
        <v>231</v>
      </c>
      <c r="L131" s="40"/>
      <c r="M131" s="181" t="s">
        <v>19</v>
      </c>
      <c r="N131" s="182" t="s">
        <v>47</v>
      </c>
      <c r="O131" s="65"/>
      <c r="P131" s="183">
        <f>O131*H131</f>
        <v>0</v>
      </c>
      <c r="Q131" s="183">
        <v>0</v>
      </c>
      <c r="R131" s="183">
        <f>Q131*H131</f>
        <v>0</v>
      </c>
      <c r="S131" s="183">
        <v>0</v>
      </c>
      <c r="T131" s="184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5" t="s">
        <v>232</v>
      </c>
      <c r="AT131" s="185" t="s">
        <v>227</v>
      </c>
      <c r="AU131" s="185" t="s">
        <v>86</v>
      </c>
      <c r="AY131" s="18" t="s">
        <v>225</v>
      </c>
      <c r="BE131" s="186">
        <f>IF(N131="základní",J131,0)</f>
        <v>0</v>
      </c>
      <c r="BF131" s="186">
        <f>IF(N131="snížená",J131,0)</f>
        <v>0</v>
      </c>
      <c r="BG131" s="186">
        <f>IF(N131="zákl. přenesená",J131,0)</f>
        <v>0</v>
      </c>
      <c r="BH131" s="186">
        <f>IF(N131="sníž. přenesená",J131,0)</f>
        <v>0</v>
      </c>
      <c r="BI131" s="186">
        <f>IF(N131="nulová",J131,0)</f>
        <v>0</v>
      </c>
      <c r="BJ131" s="18" t="s">
        <v>84</v>
      </c>
      <c r="BK131" s="186">
        <f>ROUND(I131*H131,2)</f>
        <v>0</v>
      </c>
      <c r="BL131" s="18" t="s">
        <v>232</v>
      </c>
      <c r="BM131" s="185" t="s">
        <v>855</v>
      </c>
    </row>
    <row r="132" spans="1:65" s="13" customFormat="1" ht="11.25">
      <c r="B132" s="187"/>
      <c r="C132" s="188"/>
      <c r="D132" s="189" t="s">
        <v>234</v>
      </c>
      <c r="E132" s="190" t="s">
        <v>19</v>
      </c>
      <c r="F132" s="191" t="s">
        <v>1230</v>
      </c>
      <c r="G132" s="188"/>
      <c r="H132" s="192">
        <v>38</v>
      </c>
      <c r="I132" s="193"/>
      <c r="J132" s="188"/>
      <c r="K132" s="188"/>
      <c r="L132" s="194"/>
      <c r="M132" s="195"/>
      <c r="N132" s="196"/>
      <c r="O132" s="196"/>
      <c r="P132" s="196"/>
      <c r="Q132" s="196"/>
      <c r="R132" s="196"/>
      <c r="S132" s="196"/>
      <c r="T132" s="197"/>
      <c r="AT132" s="198" t="s">
        <v>234</v>
      </c>
      <c r="AU132" s="198" t="s">
        <v>86</v>
      </c>
      <c r="AV132" s="13" t="s">
        <v>86</v>
      </c>
      <c r="AW132" s="13" t="s">
        <v>37</v>
      </c>
      <c r="AX132" s="13" t="s">
        <v>84</v>
      </c>
      <c r="AY132" s="198" t="s">
        <v>225</v>
      </c>
    </row>
    <row r="133" spans="1:65" s="2" customFormat="1" ht="16.5" customHeight="1">
      <c r="A133" s="35"/>
      <c r="B133" s="36"/>
      <c r="C133" s="210" t="s">
        <v>128</v>
      </c>
      <c r="D133" s="210" t="s">
        <v>410</v>
      </c>
      <c r="E133" s="211" t="s">
        <v>856</v>
      </c>
      <c r="F133" s="212" t="s">
        <v>857</v>
      </c>
      <c r="G133" s="213" t="s">
        <v>683</v>
      </c>
      <c r="H133" s="214">
        <v>0.76</v>
      </c>
      <c r="I133" s="215"/>
      <c r="J133" s="216">
        <f>ROUND(I133*H133,2)</f>
        <v>0</v>
      </c>
      <c r="K133" s="212" t="s">
        <v>231</v>
      </c>
      <c r="L133" s="217"/>
      <c r="M133" s="218" t="s">
        <v>19</v>
      </c>
      <c r="N133" s="219" t="s">
        <v>47</v>
      </c>
      <c r="O133" s="65"/>
      <c r="P133" s="183">
        <f>O133*H133</f>
        <v>0</v>
      </c>
      <c r="Q133" s="183">
        <v>1E-3</v>
      </c>
      <c r="R133" s="183">
        <f>Q133*H133</f>
        <v>7.6000000000000004E-4</v>
      </c>
      <c r="S133" s="183">
        <v>0</v>
      </c>
      <c r="T133" s="184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5" t="s">
        <v>365</v>
      </c>
      <c r="AT133" s="185" t="s">
        <v>410</v>
      </c>
      <c r="AU133" s="185" t="s">
        <v>86</v>
      </c>
      <c r="AY133" s="18" t="s">
        <v>225</v>
      </c>
      <c r="BE133" s="186">
        <f>IF(N133="základní",J133,0)</f>
        <v>0</v>
      </c>
      <c r="BF133" s="186">
        <f>IF(N133="snížená",J133,0)</f>
        <v>0</v>
      </c>
      <c r="BG133" s="186">
        <f>IF(N133="zákl. přenesená",J133,0)</f>
        <v>0</v>
      </c>
      <c r="BH133" s="186">
        <f>IF(N133="sníž. přenesená",J133,0)</f>
        <v>0</v>
      </c>
      <c r="BI133" s="186">
        <f>IF(N133="nulová",J133,0)</f>
        <v>0</v>
      </c>
      <c r="BJ133" s="18" t="s">
        <v>84</v>
      </c>
      <c r="BK133" s="186">
        <f>ROUND(I133*H133,2)</f>
        <v>0</v>
      </c>
      <c r="BL133" s="18" t="s">
        <v>232</v>
      </c>
      <c r="BM133" s="185" t="s">
        <v>858</v>
      </c>
    </row>
    <row r="134" spans="1:65" s="13" customFormat="1" ht="11.25">
      <c r="B134" s="187"/>
      <c r="C134" s="188"/>
      <c r="D134" s="189" t="s">
        <v>234</v>
      </c>
      <c r="E134" s="188"/>
      <c r="F134" s="191" t="s">
        <v>1232</v>
      </c>
      <c r="G134" s="188"/>
      <c r="H134" s="192">
        <v>0.76</v>
      </c>
      <c r="I134" s="193"/>
      <c r="J134" s="188"/>
      <c r="K134" s="188"/>
      <c r="L134" s="194"/>
      <c r="M134" s="195"/>
      <c r="N134" s="196"/>
      <c r="O134" s="196"/>
      <c r="P134" s="196"/>
      <c r="Q134" s="196"/>
      <c r="R134" s="196"/>
      <c r="S134" s="196"/>
      <c r="T134" s="197"/>
      <c r="AT134" s="198" t="s">
        <v>234</v>
      </c>
      <c r="AU134" s="198" t="s">
        <v>86</v>
      </c>
      <c r="AV134" s="13" t="s">
        <v>86</v>
      </c>
      <c r="AW134" s="13" t="s">
        <v>4</v>
      </c>
      <c r="AX134" s="13" t="s">
        <v>84</v>
      </c>
      <c r="AY134" s="198" t="s">
        <v>225</v>
      </c>
    </row>
    <row r="135" spans="1:65" s="12" customFormat="1" ht="22.9" customHeight="1">
      <c r="B135" s="158"/>
      <c r="C135" s="159"/>
      <c r="D135" s="160" t="s">
        <v>75</v>
      </c>
      <c r="E135" s="172" t="s">
        <v>86</v>
      </c>
      <c r="F135" s="172" t="s">
        <v>300</v>
      </c>
      <c r="G135" s="159"/>
      <c r="H135" s="159"/>
      <c r="I135" s="162"/>
      <c r="J135" s="173">
        <f>BK135</f>
        <v>0</v>
      </c>
      <c r="K135" s="159"/>
      <c r="L135" s="164"/>
      <c r="M135" s="165"/>
      <c r="N135" s="166"/>
      <c r="O135" s="166"/>
      <c r="P135" s="167">
        <f>SUM(P136:P152)</f>
        <v>0</v>
      </c>
      <c r="Q135" s="166"/>
      <c r="R135" s="167">
        <f>SUM(R136:R152)</f>
        <v>51.01012514</v>
      </c>
      <c r="S135" s="166"/>
      <c r="T135" s="168">
        <f>SUM(T136:T152)</f>
        <v>0</v>
      </c>
      <c r="AR135" s="169" t="s">
        <v>84</v>
      </c>
      <c r="AT135" s="170" t="s">
        <v>75</v>
      </c>
      <c r="AU135" s="170" t="s">
        <v>84</v>
      </c>
      <c r="AY135" s="169" t="s">
        <v>225</v>
      </c>
      <c r="BK135" s="171">
        <f>SUM(BK136:BK152)</f>
        <v>0</v>
      </c>
    </row>
    <row r="136" spans="1:65" s="2" customFormat="1" ht="24">
      <c r="A136" s="35"/>
      <c r="B136" s="36"/>
      <c r="C136" s="174" t="s">
        <v>131</v>
      </c>
      <c r="D136" s="174" t="s">
        <v>227</v>
      </c>
      <c r="E136" s="175" t="s">
        <v>860</v>
      </c>
      <c r="F136" s="176" t="s">
        <v>861</v>
      </c>
      <c r="G136" s="177" t="s">
        <v>248</v>
      </c>
      <c r="H136" s="178">
        <v>1.32</v>
      </c>
      <c r="I136" s="179"/>
      <c r="J136" s="180">
        <f>ROUND(I136*H136,2)</f>
        <v>0</v>
      </c>
      <c r="K136" s="176" t="s">
        <v>231</v>
      </c>
      <c r="L136" s="40"/>
      <c r="M136" s="181" t="s">
        <v>19</v>
      </c>
      <c r="N136" s="182" t="s">
        <v>47</v>
      </c>
      <c r="O136" s="65"/>
      <c r="P136" s="183">
        <f>O136*H136</f>
        <v>0</v>
      </c>
      <c r="Q136" s="183">
        <v>2.2563399999999998</v>
      </c>
      <c r="R136" s="183">
        <f>Q136*H136</f>
        <v>2.9783687999999997</v>
      </c>
      <c r="S136" s="183">
        <v>0</v>
      </c>
      <c r="T136" s="184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5" t="s">
        <v>232</v>
      </c>
      <c r="AT136" s="185" t="s">
        <v>227</v>
      </c>
      <c r="AU136" s="185" t="s">
        <v>86</v>
      </c>
      <c r="AY136" s="18" t="s">
        <v>225</v>
      </c>
      <c r="BE136" s="186">
        <f>IF(N136="základní",J136,0)</f>
        <v>0</v>
      </c>
      <c r="BF136" s="186">
        <f>IF(N136="snížená",J136,0)</f>
        <v>0</v>
      </c>
      <c r="BG136" s="186">
        <f>IF(N136="zákl. přenesená",J136,0)</f>
        <v>0</v>
      </c>
      <c r="BH136" s="186">
        <f>IF(N136="sníž. přenesená",J136,0)</f>
        <v>0</v>
      </c>
      <c r="BI136" s="186">
        <f>IF(N136="nulová",J136,0)</f>
        <v>0</v>
      </c>
      <c r="BJ136" s="18" t="s">
        <v>84</v>
      </c>
      <c r="BK136" s="186">
        <f>ROUND(I136*H136,2)</f>
        <v>0</v>
      </c>
      <c r="BL136" s="18" t="s">
        <v>232</v>
      </c>
      <c r="BM136" s="185" t="s">
        <v>862</v>
      </c>
    </row>
    <row r="137" spans="1:65" s="13" customFormat="1" ht="11.25">
      <c r="B137" s="187"/>
      <c r="C137" s="188"/>
      <c r="D137" s="189" t="s">
        <v>234</v>
      </c>
      <c r="E137" s="190" t="s">
        <v>769</v>
      </c>
      <c r="F137" s="191" t="s">
        <v>863</v>
      </c>
      <c r="G137" s="188"/>
      <c r="H137" s="192">
        <v>1.32</v>
      </c>
      <c r="I137" s="193"/>
      <c r="J137" s="188"/>
      <c r="K137" s="188"/>
      <c r="L137" s="194"/>
      <c r="M137" s="195"/>
      <c r="N137" s="196"/>
      <c r="O137" s="196"/>
      <c r="P137" s="196"/>
      <c r="Q137" s="196"/>
      <c r="R137" s="196"/>
      <c r="S137" s="196"/>
      <c r="T137" s="197"/>
      <c r="AT137" s="198" t="s">
        <v>234</v>
      </c>
      <c r="AU137" s="198" t="s">
        <v>86</v>
      </c>
      <c r="AV137" s="13" t="s">
        <v>86</v>
      </c>
      <c r="AW137" s="13" t="s">
        <v>37</v>
      </c>
      <c r="AX137" s="13" t="s">
        <v>84</v>
      </c>
      <c r="AY137" s="198" t="s">
        <v>225</v>
      </c>
    </row>
    <row r="138" spans="1:65" s="2" customFormat="1" ht="33" customHeight="1">
      <c r="A138" s="35"/>
      <c r="B138" s="36"/>
      <c r="C138" s="174" t="s">
        <v>134</v>
      </c>
      <c r="D138" s="174" t="s">
        <v>227</v>
      </c>
      <c r="E138" s="175" t="s">
        <v>864</v>
      </c>
      <c r="F138" s="176" t="s">
        <v>865</v>
      </c>
      <c r="G138" s="177" t="s">
        <v>248</v>
      </c>
      <c r="H138" s="178">
        <v>18.84</v>
      </c>
      <c r="I138" s="179"/>
      <c r="J138" s="180">
        <f>ROUND(I138*H138,2)</f>
        <v>0</v>
      </c>
      <c r="K138" s="176" t="s">
        <v>231</v>
      </c>
      <c r="L138" s="40"/>
      <c r="M138" s="181" t="s">
        <v>19</v>
      </c>
      <c r="N138" s="182" t="s">
        <v>47</v>
      </c>
      <c r="O138" s="65"/>
      <c r="P138" s="183">
        <f>O138*H138</f>
        <v>0</v>
      </c>
      <c r="Q138" s="183">
        <v>2.45329</v>
      </c>
      <c r="R138" s="183">
        <f>Q138*H138</f>
        <v>46.219983599999999</v>
      </c>
      <c r="S138" s="183">
        <v>0</v>
      </c>
      <c r="T138" s="184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5" t="s">
        <v>232</v>
      </c>
      <c r="AT138" s="185" t="s">
        <v>227</v>
      </c>
      <c r="AU138" s="185" t="s">
        <v>86</v>
      </c>
      <c r="AY138" s="18" t="s">
        <v>225</v>
      </c>
      <c r="BE138" s="186">
        <f>IF(N138="základní",J138,0)</f>
        <v>0</v>
      </c>
      <c r="BF138" s="186">
        <f>IF(N138="snížená",J138,0)</f>
        <v>0</v>
      </c>
      <c r="BG138" s="186">
        <f>IF(N138="zákl. přenesená",J138,0)</f>
        <v>0</v>
      </c>
      <c r="BH138" s="186">
        <f>IF(N138="sníž. přenesená",J138,0)</f>
        <v>0</v>
      </c>
      <c r="BI138" s="186">
        <f>IF(N138="nulová",J138,0)</f>
        <v>0</v>
      </c>
      <c r="BJ138" s="18" t="s">
        <v>84</v>
      </c>
      <c r="BK138" s="186">
        <f>ROUND(I138*H138,2)</f>
        <v>0</v>
      </c>
      <c r="BL138" s="18" t="s">
        <v>232</v>
      </c>
      <c r="BM138" s="185" t="s">
        <v>866</v>
      </c>
    </row>
    <row r="139" spans="1:65" s="15" customFormat="1" ht="11.25">
      <c r="B139" s="224"/>
      <c r="C139" s="225"/>
      <c r="D139" s="189" t="s">
        <v>234</v>
      </c>
      <c r="E139" s="226" t="s">
        <v>19</v>
      </c>
      <c r="F139" s="227" t="s">
        <v>867</v>
      </c>
      <c r="G139" s="225"/>
      <c r="H139" s="226" t="s">
        <v>19</v>
      </c>
      <c r="I139" s="228"/>
      <c r="J139" s="225"/>
      <c r="K139" s="225"/>
      <c r="L139" s="229"/>
      <c r="M139" s="230"/>
      <c r="N139" s="231"/>
      <c r="O139" s="231"/>
      <c r="P139" s="231"/>
      <c r="Q139" s="231"/>
      <c r="R139" s="231"/>
      <c r="S139" s="231"/>
      <c r="T139" s="232"/>
      <c r="AT139" s="233" t="s">
        <v>234</v>
      </c>
      <c r="AU139" s="233" t="s">
        <v>86</v>
      </c>
      <c r="AV139" s="15" t="s">
        <v>84</v>
      </c>
      <c r="AW139" s="15" t="s">
        <v>37</v>
      </c>
      <c r="AX139" s="15" t="s">
        <v>76</v>
      </c>
      <c r="AY139" s="233" t="s">
        <v>225</v>
      </c>
    </row>
    <row r="140" spans="1:65" s="13" customFormat="1" ht="11.25">
      <c r="B140" s="187"/>
      <c r="C140" s="188"/>
      <c r="D140" s="189" t="s">
        <v>234</v>
      </c>
      <c r="E140" s="190" t="s">
        <v>19</v>
      </c>
      <c r="F140" s="191" t="s">
        <v>868</v>
      </c>
      <c r="G140" s="188"/>
      <c r="H140" s="192">
        <v>15.84</v>
      </c>
      <c r="I140" s="193"/>
      <c r="J140" s="188"/>
      <c r="K140" s="188"/>
      <c r="L140" s="194"/>
      <c r="M140" s="195"/>
      <c r="N140" s="196"/>
      <c r="O140" s="196"/>
      <c r="P140" s="196"/>
      <c r="Q140" s="196"/>
      <c r="R140" s="196"/>
      <c r="S140" s="196"/>
      <c r="T140" s="197"/>
      <c r="AT140" s="198" t="s">
        <v>234</v>
      </c>
      <c r="AU140" s="198" t="s">
        <v>86</v>
      </c>
      <c r="AV140" s="13" t="s">
        <v>86</v>
      </c>
      <c r="AW140" s="13" t="s">
        <v>37</v>
      </c>
      <c r="AX140" s="13" t="s">
        <v>76</v>
      </c>
      <c r="AY140" s="198" t="s">
        <v>225</v>
      </c>
    </row>
    <row r="141" spans="1:65" s="13" customFormat="1" ht="11.25">
      <c r="B141" s="187"/>
      <c r="C141" s="188"/>
      <c r="D141" s="189" t="s">
        <v>234</v>
      </c>
      <c r="E141" s="190" t="s">
        <v>19</v>
      </c>
      <c r="F141" s="191" t="s">
        <v>869</v>
      </c>
      <c r="G141" s="188"/>
      <c r="H141" s="192">
        <v>3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76</v>
      </c>
      <c r="AY141" s="198" t="s">
        <v>225</v>
      </c>
    </row>
    <row r="142" spans="1:65" s="14" customFormat="1" ht="11.25">
      <c r="B142" s="199"/>
      <c r="C142" s="200"/>
      <c r="D142" s="189" t="s">
        <v>234</v>
      </c>
      <c r="E142" s="201" t="s">
        <v>772</v>
      </c>
      <c r="F142" s="202" t="s">
        <v>245</v>
      </c>
      <c r="G142" s="200"/>
      <c r="H142" s="203">
        <v>18.84</v>
      </c>
      <c r="I142" s="204"/>
      <c r="J142" s="200"/>
      <c r="K142" s="200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234</v>
      </c>
      <c r="AU142" s="209" t="s">
        <v>86</v>
      </c>
      <c r="AV142" s="14" t="s">
        <v>232</v>
      </c>
      <c r="AW142" s="14" t="s">
        <v>37</v>
      </c>
      <c r="AX142" s="14" t="s">
        <v>84</v>
      </c>
      <c r="AY142" s="209" t="s">
        <v>225</v>
      </c>
    </row>
    <row r="143" spans="1:65" s="2" customFormat="1" ht="16.5" customHeight="1">
      <c r="A143" s="35"/>
      <c r="B143" s="36"/>
      <c r="C143" s="174" t="s">
        <v>137</v>
      </c>
      <c r="D143" s="174" t="s">
        <v>227</v>
      </c>
      <c r="E143" s="175" t="s">
        <v>328</v>
      </c>
      <c r="F143" s="176" t="s">
        <v>329</v>
      </c>
      <c r="G143" s="177" t="s">
        <v>230</v>
      </c>
      <c r="H143" s="178">
        <v>42.06</v>
      </c>
      <c r="I143" s="179"/>
      <c r="J143" s="180">
        <f>ROUND(I143*H143,2)</f>
        <v>0</v>
      </c>
      <c r="K143" s="176" t="s">
        <v>231</v>
      </c>
      <c r="L143" s="40"/>
      <c r="M143" s="181" t="s">
        <v>19</v>
      </c>
      <c r="N143" s="182" t="s">
        <v>47</v>
      </c>
      <c r="O143" s="65"/>
      <c r="P143" s="183">
        <f>O143*H143</f>
        <v>0</v>
      </c>
      <c r="Q143" s="183">
        <v>2.64E-3</v>
      </c>
      <c r="R143" s="183">
        <f>Q143*H143</f>
        <v>0.11103840000000001</v>
      </c>
      <c r="S143" s="183">
        <v>0</v>
      </c>
      <c r="T143" s="184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5" t="s">
        <v>232</v>
      </c>
      <c r="AT143" s="185" t="s">
        <v>227</v>
      </c>
      <c r="AU143" s="185" t="s">
        <v>86</v>
      </c>
      <c r="AY143" s="18" t="s">
        <v>225</v>
      </c>
      <c r="BE143" s="186">
        <f>IF(N143="základní",J143,0)</f>
        <v>0</v>
      </c>
      <c r="BF143" s="186">
        <f>IF(N143="snížená",J143,0)</f>
        <v>0</v>
      </c>
      <c r="BG143" s="186">
        <f>IF(N143="zákl. přenesená",J143,0)</f>
        <v>0</v>
      </c>
      <c r="BH143" s="186">
        <f>IF(N143="sníž. přenesená",J143,0)</f>
        <v>0</v>
      </c>
      <c r="BI143" s="186">
        <f>IF(N143="nulová",J143,0)</f>
        <v>0</v>
      </c>
      <c r="BJ143" s="18" t="s">
        <v>84</v>
      </c>
      <c r="BK143" s="186">
        <f>ROUND(I143*H143,2)</f>
        <v>0</v>
      </c>
      <c r="BL143" s="18" t="s">
        <v>232</v>
      </c>
      <c r="BM143" s="185" t="s">
        <v>870</v>
      </c>
    </row>
    <row r="144" spans="1:65" s="15" customFormat="1" ht="11.25">
      <c r="B144" s="224"/>
      <c r="C144" s="225"/>
      <c r="D144" s="189" t="s">
        <v>234</v>
      </c>
      <c r="E144" s="226" t="s">
        <v>19</v>
      </c>
      <c r="F144" s="227" t="s">
        <v>867</v>
      </c>
      <c r="G144" s="225"/>
      <c r="H144" s="226" t="s">
        <v>19</v>
      </c>
      <c r="I144" s="228"/>
      <c r="J144" s="225"/>
      <c r="K144" s="225"/>
      <c r="L144" s="229"/>
      <c r="M144" s="230"/>
      <c r="N144" s="231"/>
      <c r="O144" s="231"/>
      <c r="P144" s="231"/>
      <c r="Q144" s="231"/>
      <c r="R144" s="231"/>
      <c r="S144" s="231"/>
      <c r="T144" s="232"/>
      <c r="AT144" s="233" t="s">
        <v>234</v>
      </c>
      <c r="AU144" s="233" t="s">
        <v>86</v>
      </c>
      <c r="AV144" s="15" t="s">
        <v>84</v>
      </c>
      <c r="AW144" s="15" t="s">
        <v>37</v>
      </c>
      <c r="AX144" s="15" t="s">
        <v>76</v>
      </c>
      <c r="AY144" s="233" t="s">
        <v>225</v>
      </c>
    </row>
    <row r="145" spans="1:65" s="13" customFormat="1" ht="11.25">
      <c r="B145" s="187"/>
      <c r="C145" s="188"/>
      <c r="D145" s="189" t="s">
        <v>234</v>
      </c>
      <c r="E145" s="190" t="s">
        <v>19</v>
      </c>
      <c r="F145" s="191" t="s">
        <v>871</v>
      </c>
      <c r="G145" s="188"/>
      <c r="H145" s="192">
        <v>32.159999999999997</v>
      </c>
      <c r="I145" s="193"/>
      <c r="J145" s="188"/>
      <c r="K145" s="188"/>
      <c r="L145" s="194"/>
      <c r="M145" s="195"/>
      <c r="N145" s="196"/>
      <c r="O145" s="196"/>
      <c r="P145" s="196"/>
      <c r="Q145" s="196"/>
      <c r="R145" s="196"/>
      <c r="S145" s="196"/>
      <c r="T145" s="197"/>
      <c r="AT145" s="198" t="s">
        <v>234</v>
      </c>
      <c r="AU145" s="198" t="s">
        <v>86</v>
      </c>
      <c r="AV145" s="13" t="s">
        <v>86</v>
      </c>
      <c r="AW145" s="13" t="s">
        <v>37</v>
      </c>
      <c r="AX145" s="13" t="s">
        <v>76</v>
      </c>
      <c r="AY145" s="198" t="s">
        <v>225</v>
      </c>
    </row>
    <row r="146" spans="1:65" s="13" customFormat="1" ht="11.25">
      <c r="B146" s="187"/>
      <c r="C146" s="188"/>
      <c r="D146" s="189" t="s">
        <v>234</v>
      </c>
      <c r="E146" s="190" t="s">
        <v>19</v>
      </c>
      <c r="F146" s="191" t="s">
        <v>872</v>
      </c>
      <c r="G146" s="188"/>
      <c r="H146" s="192">
        <v>9.9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76</v>
      </c>
      <c r="AY146" s="198" t="s">
        <v>225</v>
      </c>
    </row>
    <row r="147" spans="1:65" s="14" customFormat="1" ht="11.25">
      <c r="B147" s="199"/>
      <c r="C147" s="200"/>
      <c r="D147" s="189" t="s">
        <v>234</v>
      </c>
      <c r="E147" s="201" t="s">
        <v>19</v>
      </c>
      <c r="F147" s="202" t="s">
        <v>245</v>
      </c>
      <c r="G147" s="200"/>
      <c r="H147" s="203">
        <v>42.06</v>
      </c>
      <c r="I147" s="204"/>
      <c r="J147" s="200"/>
      <c r="K147" s="200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234</v>
      </c>
      <c r="AU147" s="209" t="s">
        <v>86</v>
      </c>
      <c r="AV147" s="14" t="s">
        <v>232</v>
      </c>
      <c r="AW147" s="14" t="s">
        <v>37</v>
      </c>
      <c r="AX147" s="14" t="s">
        <v>84</v>
      </c>
      <c r="AY147" s="209" t="s">
        <v>225</v>
      </c>
    </row>
    <row r="148" spans="1:65" s="2" customFormat="1" ht="16.5" customHeight="1">
      <c r="A148" s="35"/>
      <c r="B148" s="36"/>
      <c r="C148" s="174" t="s">
        <v>140</v>
      </c>
      <c r="D148" s="174" t="s">
        <v>227</v>
      </c>
      <c r="E148" s="175" t="s">
        <v>355</v>
      </c>
      <c r="F148" s="176" t="s">
        <v>356</v>
      </c>
      <c r="G148" s="177" t="s">
        <v>230</v>
      </c>
      <c r="H148" s="178">
        <v>42.06</v>
      </c>
      <c r="I148" s="179"/>
      <c r="J148" s="180">
        <f>ROUND(I148*H148,2)</f>
        <v>0</v>
      </c>
      <c r="K148" s="176" t="s">
        <v>231</v>
      </c>
      <c r="L148" s="40"/>
      <c r="M148" s="181" t="s">
        <v>19</v>
      </c>
      <c r="N148" s="182" t="s">
        <v>47</v>
      </c>
      <c r="O148" s="65"/>
      <c r="P148" s="183">
        <f>O148*H148</f>
        <v>0</v>
      </c>
      <c r="Q148" s="183">
        <v>0</v>
      </c>
      <c r="R148" s="183">
        <f>Q148*H148</f>
        <v>0</v>
      </c>
      <c r="S148" s="183">
        <v>0</v>
      </c>
      <c r="T148" s="184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5" t="s">
        <v>232</v>
      </c>
      <c r="AT148" s="185" t="s">
        <v>227</v>
      </c>
      <c r="AU148" s="185" t="s">
        <v>86</v>
      </c>
      <c r="AY148" s="18" t="s">
        <v>225</v>
      </c>
      <c r="BE148" s="186">
        <f>IF(N148="základní",J148,0)</f>
        <v>0</v>
      </c>
      <c r="BF148" s="186">
        <f>IF(N148="snížená",J148,0)</f>
        <v>0</v>
      </c>
      <c r="BG148" s="186">
        <f>IF(N148="zákl. přenesená",J148,0)</f>
        <v>0</v>
      </c>
      <c r="BH148" s="186">
        <f>IF(N148="sníž. přenesená",J148,0)</f>
        <v>0</v>
      </c>
      <c r="BI148" s="186">
        <f>IF(N148="nulová",J148,0)</f>
        <v>0</v>
      </c>
      <c r="BJ148" s="18" t="s">
        <v>84</v>
      </c>
      <c r="BK148" s="186">
        <f>ROUND(I148*H148,2)</f>
        <v>0</v>
      </c>
      <c r="BL148" s="18" t="s">
        <v>232</v>
      </c>
      <c r="BM148" s="185" t="s">
        <v>873</v>
      </c>
    </row>
    <row r="149" spans="1:65" s="2" customFormat="1" ht="21.75" customHeight="1">
      <c r="A149" s="35"/>
      <c r="B149" s="36"/>
      <c r="C149" s="174" t="s">
        <v>7</v>
      </c>
      <c r="D149" s="174" t="s">
        <v>227</v>
      </c>
      <c r="E149" s="175" t="s">
        <v>874</v>
      </c>
      <c r="F149" s="176" t="s">
        <v>875</v>
      </c>
      <c r="G149" s="177" t="s">
        <v>361</v>
      </c>
      <c r="H149" s="178">
        <v>0.84799999999999998</v>
      </c>
      <c r="I149" s="179"/>
      <c r="J149" s="180">
        <f>ROUND(I149*H149,2)</f>
        <v>0</v>
      </c>
      <c r="K149" s="176" t="s">
        <v>231</v>
      </c>
      <c r="L149" s="40"/>
      <c r="M149" s="181" t="s">
        <v>19</v>
      </c>
      <c r="N149" s="182" t="s">
        <v>47</v>
      </c>
      <c r="O149" s="65"/>
      <c r="P149" s="183">
        <f>O149*H149</f>
        <v>0</v>
      </c>
      <c r="Q149" s="183">
        <v>1.0606199999999999</v>
      </c>
      <c r="R149" s="183">
        <f>Q149*H149</f>
        <v>0.89940575999999983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232</v>
      </c>
      <c r="AT149" s="185" t="s">
        <v>227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876</v>
      </c>
    </row>
    <row r="150" spans="1:65" s="13" customFormat="1" ht="11.25">
      <c r="B150" s="187"/>
      <c r="C150" s="188"/>
      <c r="D150" s="189" t="s">
        <v>234</v>
      </c>
      <c r="E150" s="190" t="s">
        <v>19</v>
      </c>
      <c r="F150" s="191" t="s">
        <v>877</v>
      </c>
      <c r="G150" s="188"/>
      <c r="H150" s="192">
        <v>0.84799999999999998</v>
      </c>
      <c r="I150" s="193"/>
      <c r="J150" s="188"/>
      <c r="K150" s="188"/>
      <c r="L150" s="194"/>
      <c r="M150" s="195"/>
      <c r="N150" s="196"/>
      <c r="O150" s="196"/>
      <c r="P150" s="196"/>
      <c r="Q150" s="196"/>
      <c r="R150" s="196"/>
      <c r="S150" s="196"/>
      <c r="T150" s="197"/>
      <c r="AT150" s="198" t="s">
        <v>234</v>
      </c>
      <c r="AU150" s="198" t="s">
        <v>86</v>
      </c>
      <c r="AV150" s="13" t="s">
        <v>86</v>
      </c>
      <c r="AW150" s="13" t="s">
        <v>37</v>
      </c>
      <c r="AX150" s="13" t="s">
        <v>84</v>
      </c>
      <c r="AY150" s="198" t="s">
        <v>225</v>
      </c>
    </row>
    <row r="151" spans="1:65" s="2" customFormat="1" ht="24">
      <c r="A151" s="35"/>
      <c r="B151" s="36"/>
      <c r="C151" s="174" t="s">
        <v>145</v>
      </c>
      <c r="D151" s="174" t="s">
        <v>227</v>
      </c>
      <c r="E151" s="175" t="s">
        <v>359</v>
      </c>
      <c r="F151" s="176" t="s">
        <v>360</v>
      </c>
      <c r="G151" s="177" t="s">
        <v>361</v>
      </c>
      <c r="H151" s="178">
        <v>0.754</v>
      </c>
      <c r="I151" s="179"/>
      <c r="J151" s="180">
        <f>ROUND(I151*H151,2)</f>
        <v>0</v>
      </c>
      <c r="K151" s="176" t="s">
        <v>231</v>
      </c>
      <c r="L151" s="40"/>
      <c r="M151" s="181" t="s">
        <v>19</v>
      </c>
      <c r="N151" s="182" t="s">
        <v>47</v>
      </c>
      <c r="O151" s="65"/>
      <c r="P151" s="183">
        <f>O151*H151</f>
        <v>0</v>
      </c>
      <c r="Q151" s="183">
        <v>1.06277</v>
      </c>
      <c r="R151" s="183">
        <f>Q151*H151</f>
        <v>0.80132857999999996</v>
      </c>
      <c r="S151" s="183">
        <v>0</v>
      </c>
      <c r="T151" s="184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5" t="s">
        <v>232</v>
      </c>
      <c r="AT151" s="185" t="s">
        <v>227</v>
      </c>
      <c r="AU151" s="185" t="s">
        <v>86</v>
      </c>
      <c r="AY151" s="18" t="s">
        <v>225</v>
      </c>
      <c r="BE151" s="186">
        <f>IF(N151="základní",J151,0)</f>
        <v>0</v>
      </c>
      <c r="BF151" s="186">
        <f>IF(N151="snížená",J151,0)</f>
        <v>0</v>
      </c>
      <c r="BG151" s="186">
        <f>IF(N151="zákl. přenesená",J151,0)</f>
        <v>0</v>
      </c>
      <c r="BH151" s="186">
        <f>IF(N151="sníž. přenesená",J151,0)</f>
        <v>0</v>
      </c>
      <c r="BI151" s="186">
        <f>IF(N151="nulová",J151,0)</f>
        <v>0</v>
      </c>
      <c r="BJ151" s="18" t="s">
        <v>84</v>
      </c>
      <c r="BK151" s="186">
        <f>ROUND(I151*H151,2)</f>
        <v>0</v>
      </c>
      <c r="BL151" s="18" t="s">
        <v>232</v>
      </c>
      <c r="BM151" s="185" t="s">
        <v>878</v>
      </c>
    </row>
    <row r="152" spans="1:65" s="13" customFormat="1" ht="11.25">
      <c r="B152" s="187"/>
      <c r="C152" s="188"/>
      <c r="D152" s="189" t="s">
        <v>234</v>
      </c>
      <c r="E152" s="190" t="s">
        <v>19</v>
      </c>
      <c r="F152" s="191" t="s">
        <v>879</v>
      </c>
      <c r="G152" s="188"/>
      <c r="H152" s="192">
        <v>0.754</v>
      </c>
      <c r="I152" s="193"/>
      <c r="J152" s="188"/>
      <c r="K152" s="188"/>
      <c r="L152" s="194"/>
      <c r="M152" s="195"/>
      <c r="N152" s="196"/>
      <c r="O152" s="196"/>
      <c r="P152" s="196"/>
      <c r="Q152" s="196"/>
      <c r="R152" s="196"/>
      <c r="S152" s="196"/>
      <c r="T152" s="197"/>
      <c r="AT152" s="198" t="s">
        <v>234</v>
      </c>
      <c r="AU152" s="198" t="s">
        <v>86</v>
      </c>
      <c r="AV152" s="13" t="s">
        <v>86</v>
      </c>
      <c r="AW152" s="13" t="s">
        <v>37</v>
      </c>
      <c r="AX152" s="13" t="s">
        <v>84</v>
      </c>
      <c r="AY152" s="198" t="s">
        <v>225</v>
      </c>
    </row>
    <row r="153" spans="1:65" s="12" customFormat="1" ht="22.9" customHeight="1">
      <c r="B153" s="158"/>
      <c r="C153" s="159"/>
      <c r="D153" s="160" t="s">
        <v>75</v>
      </c>
      <c r="E153" s="172" t="s">
        <v>327</v>
      </c>
      <c r="F153" s="172" t="s">
        <v>364</v>
      </c>
      <c r="G153" s="159"/>
      <c r="H153" s="159"/>
      <c r="I153" s="162"/>
      <c r="J153" s="173">
        <f>BK153</f>
        <v>0</v>
      </c>
      <c r="K153" s="159"/>
      <c r="L153" s="164"/>
      <c r="M153" s="165"/>
      <c r="N153" s="166"/>
      <c r="O153" s="166"/>
      <c r="P153" s="167">
        <f>SUM(P154:P169)</f>
        <v>0</v>
      </c>
      <c r="Q153" s="166"/>
      <c r="R153" s="167">
        <f>SUM(R154:R169)</f>
        <v>0</v>
      </c>
      <c r="S153" s="166"/>
      <c r="T153" s="168">
        <f>SUM(T154:T169)</f>
        <v>0</v>
      </c>
      <c r="AR153" s="169" t="s">
        <v>84</v>
      </c>
      <c r="AT153" s="170" t="s">
        <v>75</v>
      </c>
      <c r="AU153" s="170" t="s">
        <v>84</v>
      </c>
      <c r="AY153" s="169" t="s">
        <v>225</v>
      </c>
      <c r="BK153" s="171">
        <f>SUM(BK154:BK169)</f>
        <v>0</v>
      </c>
    </row>
    <row r="154" spans="1:65" s="2" customFormat="1" ht="24">
      <c r="A154" s="35"/>
      <c r="B154" s="36"/>
      <c r="C154" s="174" t="s">
        <v>148</v>
      </c>
      <c r="D154" s="174" t="s">
        <v>227</v>
      </c>
      <c r="E154" s="175" t="s">
        <v>880</v>
      </c>
      <c r="F154" s="176" t="s">
        <v>881</v>
      </c>
      <c r="G154" s="177" t="s">
        <v>230</v>
      </c>
      <c r="H154" s="178">
        <v>19</v>
      </c>
      <c r="I154" s="179"/>
      <c r="J154" s="180">
        <f>ROUND(I154*H154,2)</f>
        <v>0</v>
      </c>
      <c r="K154" s="176" t="s">
        <v>231</v>
      </c>
      <c r="L154" s="40"/>
      <c r="M154" s="181" t="s">
        <v>19</v>
      </c>
      <c r="N154" s="182" t="s">
        <v>47</v>
      </c>
      <c r="O154" s="65"/>
      <c r="P154" s="183">
        <f>O154*H154</f>
        <v>0</v>
      </c>
      <c r="Q154" s="183">
        <v>0</v>
      </c>
      <c r="R154" s="183">
        <f>Q154*H154</f>
        <v>0</v>
      </c>
      <c r="S154" s="183">
        <v>0</v>
      </c>
      <c r="T154" s="184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5" t="s">
        <v>232</v>
      </c>
      <c r="AT154" s="185" t="s">
        <v>227</v>
      </c>
      <c r="AU154" s="185" t="s">
        <v>86</v>
      </c>
      <c r="AY154" s="18" t="s">
        <v>225</v>
      </c>
      <c r="BE154" s="186">
        <f>IF(N154="základní",J154,0)</f>
        <v>0</v>
      </c>
      <c r="BF154" s="186">
        <f>IF(N154="snížená",J154,0)</f>
        <v>0</v>
      </c>
      <c r="BG154" s="186">
        <f>IF(N154="zákl. přenesená",J154,0)</f>
        <v>0</v>
      </c>
      <c r="BH154" s="186">
        <f>IF(N154="sníž. přenesená",J154,0)</f>
        <v>0</v>
      </c>
      <c r="BI154" s="186">
        <f>IF(N154="nulová",J154,0)</f>
        <v>0</v>
      </c>
      <c r="BJ154" s="18" t="s">
        <v>84</v>
      </c>
      <c r="BK154" s="186">
        <f>ROUND(I154*H154,2)</f>
        <v>0</v>
      </c>
      <c r="BL154" s="18" t="s">
        <v>232</v>
      </c>
      <c r="BM154" s="185" t="s">
        <v>882</v>
      </c>
    </row>
    <row r="155" spans="1:65" s="13" customFormat="1" ht="11.25">
      <c r="B155" s="187"/>
      <c r="C155" s="188"/>
      <c r="D155" s="189" t="s">
        <v>234</v>
      </c>
      <c r="E155" s="190" t="s">
        <v>19</v>
      </c>
      <c r="F155" s="191" t="s">
        <v>804</v>
      </c>
      <c r="G155" s="188"/>
      <c r="H155" s="192">
        <v>19</v>
      </c>
      <c r="I155" s="193"/>
      <c r="J155" s="188"/>
      <c r="K155" s="188"/>
      <c r="L155" s="194"/>
      <c r="M155" s="195"/>
      <c r="N155" s="196"/>
      <c r="O155" s="196"/>
      <c r="P155" s="196"/>
      <c r="Q155" s="196"/>
      <c r="R155" s="196"/>
      <c r="S155" s="196"/>
      <c r="T155" s="197"/>
      <c r="AT155" s="198" t="s">
        <v>234</v>
      </c>
      <c r="AU155" s="198" t="s">
        <v>86</v>
      </c>
      <c r="AV155" s="13" t="s">
        <v>86</v>
      </c>
      <c r="AW155" s="13" t="s">
        <v>37</v>
      </c>
      <c r="AX155" s="13" t="s">
        <v>84</v>
      </c>
      <c r="AY155" s="198" t="s">
        <v>225</v>
      </c>
    </row>
    <row r="156" spans="1:65" s="2" customFormat="1" ht="48">
      <c r="A156" s="35"/>
      <c r="B156" s="36"/>
      <c r="C156" s="174" t="s">
        <v>151</v>
      </c>
      <c r="D156" s="174" t="s">
        <v>227</v>
      </c>
      <c r="E156" s="175" t="s">
        <v>883</v>
      </c>
      <c r="F156" s="176" t="s">
        <v>884</v>
      </c>
      <c r="G156" s="177" t="s">
        <v>230</v>
      </c>
      <c r="H156" s="178">
        <v>19</v>
      </c>
      <c r="I156" s="179"/>
      <c r="J156" s="180">
        <f>ROUND(I156*H156,2)</f>
        <v>0</v>
      </c>
      <c r="K156" s="176" t="s">
        <v>231</v>
      </c>
      <c r="L156" s="40"/>
      <c r="M156" s="181" t="s">
        <v>19</v>
      </c>
      <c r="N156" s="182" t="s">
        <v>47</v>
      </c>
      <c r="O156" s="65"/>
      <c r="P156" s="183">
        <f>O156*H156</f>
        <v>0</v>
      </c>
      <c r="Q156" s="183">
        <v>0</v>
      </c>
      <c r="R156" s="183">
        <f>Q156*H156</f>
        <v>0</v>
      </c>
      <c r="S156" s="183">
        <v>0</v>
      </c>
      <c r="T156" s="184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5" t="s">
        <v>232</v>
      </c>
      <c r="AT156" s="185" t="s">
        <v>227</v>
      </c>
      <c r="AU156" s="185" t="s">
        <v>86</v>
      </c>
      <c r="AY156" s="18" t="s">
        <v>225</v>
      </c>
      <c r="BE156" s="186">
        <f>IF(N156="základní",J156,0)</f>
        <v>0</v>
      </c>
      <c r="BF156" s="186">
        <f>IF(N156="snížená",J156,0)</f>
        <v>0</v>
      </c>
      <c r="BG156" s="186">
        <f>IF(N156="zákl. přenesená",J156,0)</f>
        <v>0</v>
      </c>
      <c r="BH156" s="186">
        <f>IF(N156="sníž. přenesená",J156,0)</f>
        <v>0</v>
      </c>
      <c r="BI156" s="186">
        <f>IF(N156="nulová",J156,0)</f>
        <v>0</v>
      </c>
      <c r="BJ156" s="18" t="s">
        <v>84</v>
      </c>
      <c r="BK156" s="186">
        <f>ROUND(I156*H156,2)</f>
        <v>0</v>
      </c>
      <c r="BL156" s="18" t="s">
        <v>232</v>
      </c>
      <c r="BM156" s="185" t="s">
        <v>885</v>
      </c>
    </row>
    <row r="157" spans="1:65" s="13" customFormat="1" ht="11.25">
      <c r="B157" s="187"/>
      <c r="C157" s="188"/>
      <c r="D157" s="189" t="s">
        <v>234</v>
      </c>
      <c r="E157" s="190" t="s">
        <v>19</v>
      </c>
      <c r="F157" s="191" t="s">
        <v>804</v>
      </c>
      <c r="G157" s="188"/>
      <c r="H157" s="192">
        <v>19</v>
      </c>
      <c r="I157" s="193"/>
      <c r="J157" s="188"/>
      <c r="K157" s="188"/>
      <c r="L157" s="194"/>
      <c r="M157" s="195"/>
      <c r="N157" s="196"/>
      <c r="O157" s="196"/>
      <c r="P157" s="196"/>
      <c r="Q157" s="196"/>
      <c r="R157" s="196"/>
      <c r="S157" s="196"/>
      <c r="T157" s="197"/>
      <c r="AT157" s="198" t="s">
        <v>234</v>
      </c>
      <c r="AU157" s="198" t="s">
        <v>86</v>
      </c>
      <c r="AV157" s="13" t="s">
        <v>86</v>
      </c>
      <c r="AW157" s="13" t="s">
        <v>37</v>
      </c>
      <c r="AX157" s="13" t="s">
        <v>84</v>
      </c>
      <c r="AY157" s="198" t="s">
        <v>225</v>
      </c>
    </row>
    <row r="158" spans="1:65" s="2" customFormat="1" ht="36">
      <c r="A158" s="35"/>
      <c r="B158" s="36"/>
      <c r="C158" s="174" t="s">
        <v>154</v>
      </c>
      <c r="D158" s="174" t="s">
        <v>227</v>
      </c>
      <c r="E158" s="175" t="s">
        <v>886</v>
      </c>
      <c r="F158" s="176" t="s">
        <v>887</v>
      </c>
      <c r="G158" s="177" t="s">
        <v>230</v>
      </c>
      <c r="H158" s="178">
        <v>19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0</v>
      </c>
      <c r="R158" s="183">
        <f>Q158*H158</f>
        <v>0</v>
      </c>
      <c r="S158" s="183">
        <v>0</v>
      </c>
      <c r="T158" s="184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888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804</v>
      </c>
      <c r="G159" s="188"/>
      <c r="H159" s="192">
        <v>19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84</v>
      </c>
      <c r="AY159" s="198" t="s">
        <v>225</v>
      </c>
    </row>
    <row r="160" spans="1:65" s="2" customFormat="1" ht="24">
      <c r="A160" s="35"/>
      <c r="B160" s="36"/>
      <c r="C160" s="174" t="s">
        <v>157</v>
      </c>
      <c r="D160" s="174" t="s">
        <v>227</v>
      </c>
      <c r="E160" s="175" t="s">
        <v>889</v>
      </c>
      <c r="F160" s="176" t="s">
        <v>890</v>
      </c>
      <c r="G160" s="177" t="s">
        <v>230</v>
      </c>
      <c r="H160" s="178">
        <v>19</v>
      </c>
      <c r="I160" s="179"/>
      <c r="J160" s="180">
        <f>ROUND(I160*H160,2)</f>
        <v>0</v>
      </c>
      <c r="K160" s="176" t="s">
        <v>231</v>
      </c>
      <c r="L160" s="40"/>
      <c r="M160" s="181" t="s">
        <v>19</v>
      </c>
      <c r="N160" s="182" t="s">
        <v>47</v>
      </c>
      <c r="O160" s="65"/>
      <c r="P160" s="183">
        <f>O160*H160</f>
        <v>0</v>
      </c>
      <c r="Q160" s="183">
        <v>0</v>
      </c>
      <c r="R160" s="183">
        <f>Q160*H160</f>
        <v>0</v>
      </c>
      <c r="S160" s="183">
        <v>0</v>
      </c>
      <c r="T160" s="184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5" t="s">
        <v>232</v>
      </c>
      <c r="AT160" s="185" t="s">
        <v>227</v>
      </c>
      <c r="AU160" s="185" t="s">
        <v>86</v>
      </c>
      <c r="AY160" s="18" t="s">
        <v>225</v>
      </c>
      <c r="BE160" s="186">
        <f>IF(N160="základní",J160,0)</f>
        <v>0</v>
      </c>
      <c r="BF160" s="186">
        <f>IF(N160="snížená",J160,0)</f>
        <v>0</v>
      </c>
      <c r="BG160" s="186">
        <f>IF(N160="zákl. přenesená",J160,0)</f>
        <v>0</v>
      </c>
      <c r="BH160" s="186">
        <f>IF(N160="sníž. přenesená",J160,0)</f>
        <v>0</v>
      </c>
      <c r="BI160" s="186">
        <f>IF(N160="nulová",J160,0)</f>
        <v>0</v>
      </c>
      <c r="BJ160" s="18" t="s">
        <v>84</v>
      </c>
      <c r="BK160" s="186">
        <f>ROUND(I160*H160,2)</f>
        <v>0</v>
      </c>
      <c r="BL160" s="18" t="s">
        <v>232</v>
      </c>
      <c r="BM160" s="185" t="s">
        <v>891</v>
      </c>
    </row>
    <row r="161" spans="1:65" s="13" customFormat="1" ht="11.25">
      <c r="B161" s="187"/>
      <c r="C161" s="188"/>
      <c r="D161" s="189" t="s">
        <v>234</v>
      </c>
      <c r="E161" s="190" t="s">
        <v>19</v>
      </c>
      <c r="F161" s="191" t="s">
        <v>804</v>
      </c>
      <c r="G161" s="188"/>
      <c r="H161" s="192">
        <v>19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84</v>
      </c>
      <c r="AY161" s="198" t="s">
        <v>225</v>
      </c>
    </row>
    <row r="162" spans="1:65" s="2" customFormat="1" ht="24">
      <c r="A162" s="35"/>
      <c r="B162" s="36"/>
      <c r="C162" s="174" t="s">
        <v>160</v>
      </c>
      <c r="D162" s="174" t="s">
        <v>227</v>
      </c>
      <c r="E162" s="175" t="s">
        <v>892</v>
      </c>
      <c r="F162" s="176" t="s">
        <v>893</v>
      </c>
      <c r="G162" s="177" t="s">
        <v>230</v>
      </c>
      <c r="H162" s="178">
        <v>76</v>
      </c>
      <c r="I162" s="179"/>
      <c r="J162" s="180">
        <f>ROUND(I162*H162,2)</f>
        <v>0</v>
      </c>
      <c r="K162" s="176" t="s">
        <v>231</v>
      </c>
      <c r="L162" s="40"/>
      <c r="M162" s="181" t="s">
        <v>19</v>
      </c>
      <c r="N162" s="182" t="s">
        <v>47</v>
      </c>
      <c r="O162" s="65"/>
      <c r="P162" s="183">
        <f>O162*H162</f>
        <v>0</v>
      </c>
      <c r="Q162" s="183">
        <v>0</v>
      </c>
      <c r="R162" s="183">
        <f>Q162*H162</f>
        <v>0</v>
      </c>
      <c r="S162" s="183">
        <v>0</v>
      </c>
      <c r="T162" s="184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5" t="s">
        <v>232</v>
      </c>
      <c r="AT162" s="185" t="s">
        <v>227</v>
      </c>
      <c r="AU162" s="185" t="s">
        <v>86</v>
      </c>
      <c r="AY162" s="18" t="s">
        <v>225</v>
      </c>
      <c r="BE162" s="186">
        <f>IF(N162="základní",J162,0)</f>
        <v>0</v>
      </c>
      <c r="BF162" s="186">
        <f>IF(N162="snížená",J162,0)</f>
        <v>0</v>
      </c>
      <c r="BG162" s="186">
        <f>IF(N162="zákl. přenesená",J162,0)</f>
        <v>0</v>
      </c>
      <c r="BH162" s="186">
        <f>IF(N162="sníž. přenesená",J162,0)</f>
        <v>0</v>
      </c>
      <c r="BI162" s="186">
        <f>IF(N162="nulová",J162,0)</f>
        <v>0</v>
      </c>
      <c r="BJ162" s="18" t="s">
        <v>84</v>
      </c>
      <c r="BK162" s="186">
        <f>ROUND(I162*H162,2)</f>
        <v>0</v>
      </c>
      <c r="BL162" s="18" t="s">
        <v>232</v>
      </c>
      <c r="BM162" s="185" t="s">
        <v>894</v>
      </c>
    </row>
    <row r="163" spans="1:65" s="13" customFormat="1" ht="11.25">
      <c r="B163" s="187"/>
      <c r="C163" s="188"/>
      <c r="D163" s="189" t="s">
        <v>234</v>
      </c>
      <c r="E163" s="190" t="s">
        <v>19</v>
      </c>
      <c r="F163" s="191" t="s">
        <v>804</v>
      </c>
      <c r="G163" s="188"/>
      <c r="H163" s="192">
        <v>19</v>
      </c>
      <c r="I163" s="193"/>
      <c r="J163" s="188"/>
      <c r="K163" s="188"/>
      <c r="L163" s="194"/>
      <c r="M163" s="195"/>
      <c r="N163" s="196"/>
      <c r="O163" s="196"/>
      <c r="P163" s="196"/>
      <c r="Q163" s="196"/>
      <c r="R163" s="196"/>
      <c r="S163" s="196"/>
      <c r="T163" s="197"/>
      <c r="AT163" s="198" t="s">
        <v>234</v>
      </c>
      <c r="AU163" s="198" t="s">
        <v>86</v>
      </c>
      <c r="AV163" s="13" t="s">
        <v>86</v>
      </c>
      <c r="AW163" s="13" t="s">
        <v>37</v>
      </c>
      <c r="AX163" s="13" t="s">
        <v>76</v>
      </c>
      <c r="AY163" s="198" t="s">
        <v>225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820</v>
      </c>
      <c r="G164" s="188"/>
      <c r="H164" s="192">
        <v>57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76</v>
      </c>
      <c r="AY164" s="198" t="s">
        <v>225</v>
      </c>
    </row>
    <row r="165" spans="1:65" s="14" customFormat="1" ht="11.25">
      <c r="B165" s="199"/>
      <c r="C165" s="200"/>
      <c r="D165" s="189" t="s">
        <v>234</v>
      </c>
      <c r="E165" s="201" t="s">
        <v>19</v>
      </c>
      <c r="F165" s="202" t="s">
        <v>245</v>
      </c>
      <c r="G165" s="200"/>
      <c r="H165" s="203">
        <v>76</v>
      </c>
      <c r="I165" s="204"/>
      <c r="J165" s="200"/>
      <c r="K165" s="200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234</v>
      </c>
      <c r="AU165" s="209" t="s">
        <v>86</v>
      </c>
      <c r="AV165" s="14" t="s">
        <v>232</v>
      </c>
      <c r="AW165" s="14" t="s">
        <v>37</v>
      </c>
      <c r="AX165" s="14" t="s">
        <v>84</v>
      </c>
      <c r="AY165" s="209" t="s">
        <v>225</v>
      </c>
    </row>
    <row r="166" spans="1:65" s="2" customFormat="1" ht="44.25" customHeight="1">
      <c r="A166" s="35"/>
      <c r="B166" s="36"/>
      <c r="C166" s="174" t="s">
        <v>163</v>
      </c>
      <c r="D166" s="174" t="s">
        <v>227</v>
      </c>
      <c r="E166" s="175" t="s">
        <v>895</v>
      </c>
      <c r="F166" s="176" t="s">
        <v>896</v>
      </c>
      <c r="G166" s="177" t="s">
        <v>230</v>
      </c>
      <c r="H166" s="178">
        <v>57</v>
      </c>
      <c r="I166" s="179"/>
      <c r="J166" s="180">
        <f>ROUND(I166*H166,2)</f>
        <v>0</v>
      </c>
      <c r="K166" s="176" t="s">
        <v>231</v>
      </c>
      <c r="L166" s="40"/>
      <c r="M166" s="181" t="s">
        <v>19</v>
      </c>
      <c r="N166" s="182" t="s">
        <v>47</v>
      </c>
      <c r="O166" s="65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5" t="s">
        <v>232</v>
      </c>
      <c r="AT166" s="185" t="s">
        <v>227</v>
      </c>
      <c r="AU166" s="185" t="s">
        <v>86</v>
      </c>
      <c r="AY166" s="18" t="s">
        <v>225</v>
      </c>
      <c r="BE166" s="186">
        <f>IF(N166="základní",J166,0)</f>
        <v>0</v>
      </c>
      <c r="BF166" s="186">
        <f>IF(N166="snížená",J166,0)</f>
        <v>0</v>
      </c>
      <c r="BG166" s="186">
        <f>IF(N166="zákl. přenesená",J166,0)</f>
        <v>0</v>
      </c>
      <c r="BH166" s="186">
        <f>IF(N166="sníž. přenesená",J166,0)</f>
        <v>0</v>
      </c>
      <c r="BI166" s="186">
        <f>IF(N166="nulová",J166,0)</f>
        <v>0</v>
      </c>
      <c r="BJ166" s="18" t="s">
        <v>84</v>
      </c>
      <c r="BK166" s="186">
        <f>ROUND(I166*H166,2)</f>
        <v>0</v>
      </c>
      <c r="BL166" s="18" t="s">
        <v>232</v>
      </c>
      <c r="BM166" s="185" t="s">
        <v>897</v>
      </c>
    </row>
    <row r="167" spans="1:65" s="13" customFormat="1" ht="11.25">
      <c r="B167" s="187"/>
      <c r="C167" s="188"/>
      <c r="D167" s="189" t="s">
        <v>234</v>
      </c>
      <c r="E167" s="190" t="s">
        <v>19</v>
      </c>
      <c r="F167" s="191" t="s">
        <v>820</v>
      </c>
      <c r="G167" s="188"/>
      <c r="H167" s="192">
        <v>57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84</v>
      </c>
      <c r="AY167" s="198" t="s">
        <v>225</v>
      </c>
    </row>
    <row r="168" spans="1:65" s="2" customFormat="1" ht="44.25" customHeight="1">
      <c r="A168" s="35"/>
      <c r="B168" s="36"/>
      <c r="C168" s="174" t="s">
        <v>166</v>
      </c>
      <c r="D168" s="174" t="s">
        <v>227</v>
      </c>
      <c r="E168" s="175" t="s">
        <v>898</v>
      </c>
      <c r="F168" s="176" t="s">
        <v>899</v>
      </c>
      <c r="G168" s="177" t="s">
        <v>230</v>
      </c>
      <c r="H168" s="178">
        <v>19</v>
      </c>
      <c r="I168" s="179"/>
      <c r="J168" s="180">
        <f>ROUND(I168*H168,2)</f>
        <v>0</v>
      </c>
      <c r="K168" s="176" t="s">
        <v>231</v>
      </c>
      <c r="L168" s="40"/>
      <c r="M168" s="181" t="s">
        <v>19</v>
      </c>
      <c r="N168" s="182" t="s">
        <v>47</v>
      </c>
      <c r="O168" s="65"/>
      <c r="P168" s="183">
        <f>O168*H168</f>
        <v>0</v>
      </c>
      <c r="Q168" s="183">
        <v>0</v>
      </c>
      <c r="R168" s="183">
        <f>Q168*H168</f>
        <v>0</v>
      </c>
      <c r="S168" s="183">
        <v>0</v>
      </c>
      <c r="T168" s="184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5" t="s">
        <v>232</v>
      </c>
      <c r="AT168" s="185" t="s">
        <v>227</v>
      </c>
      <c r="AU168" s="185" t="s">
        <v>86</v>
      </c>
      <c r="AY168" s="18" t="s">
        <v>225</v>
      </c>
      <c r="BE168" s="186">
        <f>IF(N168="základní",J168,0)</f>
        <v>0</v>
      </c>
      <c r="BF168" s="186">
        <f>IF(N168="snížená",J168,0)</f>
        <v>0</v>
      </c>
      <c r="BG168" s="186">
        <f>IF(N168="zákl. přenesená",J168,0)</f>
        <v>0</v>
      </c>
      <c r="BH168" s="186">
        <f>IF(N168="sníž. přenesená",J168,0)</f>
        <v>0</v>
      </c>
      <c r="BI168" s="186">
        <f>IF(N168="nulová",J168,0)</f>
        <v>0</v>
      </c>
      <c r="BJ168" s="18" t="s">
        <v>84</v>
      </c>
      <c r="BK168" s="186">
        <f>ROUND(I168*H168,2)</f>
        <v>0</v>
      </c>
      <c r="BL168" s="18" t="s">
        <v>232</v>
      </c>
      <c r="BM168" s="185" t="s">
        <v>900</v>
      </c>
    </row>
    <row r="169" spans="1:65" s="13" customFormat="1" ht="11.25">
      <c r="B169" s="187"/>
      <c r="C169" s="188"/>
      <c r="D169" s="189" t="s">
        <v>234</v>
      </c>
      <c r="E169" s="190" t="s">
        <v>19</v>
      </c>
      <c r="F169" s="191" t="s">
        <v>804</v>
      </c>
      <c r="G169" s="188"/>
      <c r="H169" s="192">
        <v>19</v>
      </c>
      <c r="I169" s="193"/>
      <c r="J169" s="188"/>
      <c r="K169" s="188"/>
      <c r="L169" s="194"/>
      <c r="M169" s="195"/>
      <c r="N169" s="196"/>
      <c r="O169" s="196"/>
      <c r="P169" s="196"/>
      <c r="Q169" s="196"/>
      <c r="R169" s="196"/>
      <c r="S169" s="196"/>
      <c r="T169" s="197"/>
      <c r="AT169" s="198" t="s">
        <v>234</v>
      </c>
      <c r="AU169" s="198" t="s">
        <v>86</v>
      </c>
      <c r="AV169" s="13" t="s">
        <v>86</v>
      </c>
      <c r="AW169" s="13" t="s">
        <v>37</v>
      </c>
      <c r="AX169" s="13" t="s">
        <v>84</v>
      </c>
      <c r="AY169" s="198" t="s">
        <v>225</v>
      </c>
    </row>
    <row r="170" spans="1:65" s="12" customFormat="1" ht="22.9" customHeight="1">
      <c r="B170" s="158"/>
      <c r="C170" s="159"/>
      <c r="D170" s="160" t="s">
        <v>75</v>
      </c>
      <c r="E170" s="172" t="s">
        <v>369</v>
      </c>
      <c r="F170" s="172" t="s">
        <v>377</v>
      </c>
      <c r="G170" s="159"/>
      <c r="H170" s="159"/>
      <c r="I170" s="162"/>
      <c r="J170" s="173">
        <f>BK170</f>
        <v>0</v>
      </c>
      <c r="K170" s="159"/>
      <c r="L170" s="164"/>
      <c r="M170" s="165"/>
      <c r="N170" s="166"/>
      <c r="O170" s="166"/>
      <c r="P170" s="167">
        <f>SUM(P171:P214)</f>
        <v>0</v>
      </c>
      <c r="Q170" s="166"/>
      <c r="R170" s="167">
        <f>SUM(R171:R214)</f>
        <v>23.270849999999999</v>
      </c>
      <c r="S170" s="166"/>
      <c r="T170" s="168">
        <f>SUM(T171:T214)</f>
        <v>4.0419999999999998</v>
      </c>
      <c r="AR170" s="169" t="s">
        <v>84</v>
      </c>
      <c r="AT170" s="170" t="s">
        <v>75</v>
      </c>
      <c r="AU170" s="170" t="s">
        <v>84</v>
      </c>
      <c r="AY170" s="169" t="s">
        <v>225</v>
      </c>
      <c r="BK170" s="171">
        <f>SUM(BK171:BK214)</f>
        <v>0</v>
      </c>
    </row>
    <row r="171" spans="1:65" s="2" customFormat="1" ht="44.25" customHeight="1">
      <c r="A171" s="35"/>
      <c r="B171" s="36"/>
      <c r="C171" s="174" t="s">
        <v>169</v>
      </c>
      <c r="D171" s="174" t="s">
        <v>227</v>
      </c>
      <c r="E171" s="175" t="s">
        <v>901</v>
      </c>
      <c r="F171" s="176" t="s">
        <v>902</v>
      </c>
      <c r="G171" s="177" t="s">
        <v>380</v>
      </c>
      <c r="H171" s="178">
        <v>1</v>
      </c>
      <c r="I171" s="179"/>
      <c r="J171" s="180">
        <f>ROUND(I171*H171,2)</f>
        <v>0</v>
      </c>
      <c r="K171" s="176" t="s">
        <v>19</v>
      </c>
      <c r="L171" s="40"/>
      <c r="M171" s="181" t="s">
        <v>19</v>
      </c>
      <c r="N171" s="182" t="s">
        <v>47</v>
      </c>
      <c r="O171" s="65"/>
      <c r="P171" s="183">
        <f>O171*H171</f>
        <v>0</v>
      </c>
      <c r="Q171" s="183">
        <v>5</v>
      </c>
      <c r="R171" s="183">
        <f>Q171*H171</f>
        <v>5</v>
      </c>
      <c r="S171" s="183">
        <v>0</v>
      </c>
      <c r="T171" s="184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5" t="s">
        <v>232</v>
      </c>
      <c r="AT171" s="185" t="s">
        <v>227</v>
      </c>
      <c r="AU171" s="185" t="s">
        <v>86</v>
      </c>
      <c r="AY171" s="18" t="s">
        <v>225</v>
      </c>
      <c r="BE171" s="186">
        <f>IF(N171="základní",J171,0)</f>
        <v>0</v>
      </c>
      <c r="BF171" s="186">
        <f>IF(N171="snížená",J171,0)</f>
        <v>0</v>
      </c>
      <c r="BG171" s="186">
        <f>IF(N171="zákl. přenesená",J171,0)</f>
        <v>0</v>
      </c>
      <c r="BH171" s="186">
        <f>IF(N171="sníž. přenesená",J171,0)</f>
        <v>0</v>
      </c>
      <c r="BI171" s="186">
        <f>IF(N171="nulová",J171,0)</f>
        <v>0</v>
      </c>
      <c r="BJ171" s="18" t="s">
        <v>84</v>
      </c>
      <c r="BK171" s="186">
        <f>ROUND(I171*H171,2)</f>
        <v>0</v>
      </c>
      <c r="BL171" s="18" t="s">
        <v>232</v>
      </c>
      <c r="BM171" s="185" t="s">
        <v>903</v>
      </c>
    </row>
    <row r="172" spans="1:65" s="2" customFormat="1" ht="126.75">
      <c r="A172" s="35"/>
      <c r="B172" s="36"/>
      <c r="C172" s="37"/>
      <c r="D172" s="189" t="s">
        <v>414</v>
      </c>
      <c r="E172" s="37"/>
      <c r="F172" s="220" t="s">
        <v>904</v>
      </c>
      <c r="G172" s="37"/>
      <c r="H172" s="37"/>
      <c r="I172" s="221"/>
      <c r="J172" s="37"/>
      <c r="K172" s="37"/>
      <c r="L172" s="40"/>
      <c r="M172" s="222"/>
      <c r="N172" s="223"/>
      <c r="O172" s="65"/>
      <c r="P172" s="65"/>
      <c r="Q172" s="65"/>
      <c r="R172" s="65"/>
      <c r="S172" s="65"/>
      <c r="T172" s="66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T172" s="18" t="s">
        <v>414</v>
      </c>
      <c r="AU172" s="18" t="s">
        <v>86</v>
      </c>
    </row>
    <row r="173" spans="1:65" s="2" customFormat="1" ht="36">
      <c r="A173" s="35"/>
      <c r="B173" s="36"/>
      <c r="C173" s="174" t="s">
        <v>172</v>
      </c>
      <c r="D173" s="174" t="s">
        <v>227</v>
      </c>
      <c r="E173" s="175" t="s">
        <v>905</v>
      </c>
      <c r="F173" s="176" t="s">
        <v>906</v>
      </c>
      <c r="G173" s="177" t="s">
        <v>380</v>
      </c>
      <c r="H173" s="178">
        <v>1</v>
      </c>
      <c r="I173" s="179"/>
      <c r="J173" s="180">
        <f>ROUND(I173*H173,2)</f>
        <v>0</v>
      </c>
      <c r="K173" s="176" t="s">
        <v>19</v>
      </c>
      <c r="L173" s="40"/>
      <c r="M173" s="181" t="s">
        <v>19</v>
      </c>
      <c r="N173" s="182" t="s">
        <v>47</v>
      </c>
      <c r="O173" s="65"/>
      <c r="P173" s="183">
        <f>O173*H173</f>
        <v>0</v>
      </c>
      <c r="Q173" s="183">
        <v>0</v>
      </c>
      <c r="R173" s="183">
        <f>Q173*H173</f>
        <v>0</v>
      </c>
      <c r="S173" s="183">
        <v>3.75</v>
      </c>
      <c r="T173" s="184">
        <f>S173*H173</f>
        <v>3.75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5" t="s">
        <v>232</v>
      </c>
      <c r="AT173" s="185" t="s">
        <v>227</v>
      </c>
      <c r="AU173" s="185" t="s">
        <v>86</v>
      </c>
      <c r="AY173" s="18" t="s">
        <v>225</v>
      </c>
      <c r="BE173" s="186">
        <f>IF(N173="základní",J173,0)</f>
        <v>0</v>
      </c>
      <c r="BF173" s="186">
        <f>IF(N173="snížená",J173,0)</f>
        <v>0</v>
      </c>
      <c r="BG173" s="186">
        <f>IF(N173="zákl. přenesená",J173,0)</f>
        <v>0</v>
      </c>
      <c r="BH173" s="186">
        <f>IF(N173="sníž. přenesená",J173,0)</f>
        <v>0</v>
      </c>
      <c r="BI173" s="186">
        <f>IF(N173="nulová",J173,0)</f>
        <v>0</v>
      </c>
      <c r="BJ173" s="18" t="s">
        <v>84</v>
      </c>
      <c r="BK173" s="186">
        <f>ROUND(I173*H173,2)</f>
        <v>0</v>
      </c>
      <c r="BL173" s="18" t="s">
        <v>232</v>
      </c>
      <c r="BM173" s="185" t="s">
        <v>907</v>
      </c>
    </row>
    <row r="174" spans="1:65" s="2" customFormat="1" ht="126.75">
      <c r="A174" s="35"/>
      <c r="B174" s="36"/>
      <c r="C174" s="37"/>
      <c r="D174" s="189" t="s">
        <v>414</v>
      </c>
      <c r="E174" s="37"/>
      <c r="F174" s="220" t="s">
        <v>904</v>
      </c>
      <c r="G174" s="37"/>
      <c r="H174" s="37"/>
      <c r="I174" s="221"/>
      <c r="J174" s="37"/>
      <c r="K174" s="37"/>
      <c r="L174" s="40"/>
      <c r="M174" s="222"/>
      <c r="N174" s="223"/>
      <c r="O174" s="65"/>
      <c r="P174" s="65"/>
      <c r="Q174" s="65"/>
      <c r="R174" s="65"/>
      <c r="S174" s="65"/>
      <c r="T174" s="66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T174" s="18" t="s">
        <v>414</v>
      </c>
      <c r="AU174" s="18" t="s">
        <v>86</v>
      </c>
    </row>
    <row r="175" spans="1:65" s="2" customFormat="1" ht="36">
      <c r="A175" s="35"/>
      <c r="B175" s="36"/>
      <c r="C175" s="174" t="s">
        <v>175</v>
      </c>
      <c r="D175" s="174" t="s">
        <v>227</v>
      </c>
      <c r="E175" s="175" t="s">
        <v>908</v>
      </c>
      <c r="F175" s="176" t="s">
        <v>909</v>
      </c>
      <c r="G175" s="177" t="s">
        <v>559</v>
      </c>
      <c r="H175" s="178">
        <v>24</v>
      </c>
      <c r="I175" s="179"/>
      <c r="J175" s="180">
        <f>ROUND(I175*H175,2)</f>
        <v>0</v>
      </c>
      <c r="K175" s="176" t="s">
        <v>231</v>
      </c>
      <c r="L175" s="40"/>
      <c r="M175" s="181" t="s">
        <v>19</v>
      </c>
      <c r="N175" s="182" t="s">
        <v>47</v>
      </c>
      <c r="O175" s="65"/>
      <c r="P175" s="183">
        <f>O175*H175</f>
        <v>0</v>
      </c>
      <c r="Q175" s="183">
        <v>3.0599999999999999E-2</v>
      </c>
      <c r="R175" s="183">
        <f>Q175*H175</f>
        <v>0.73439999999999994</v>
      </c>
      <c r="S175" s="183">
        <v>0</v>
      </c>
      <c r="T175" s="184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5" t="s">
        <v>232</v>
      </c>
      <c r="AT175" s="185" t="s">
        <v>227</v>
      </c>
      <c r="AU175" s="185" t="s">
        <v>86</v>
      </c>
      <c r="AY175" s="18" t="s">
        <v>225</v>
      </c>
      <c r="BE175" s="186">
        <f>IF(N175="základní",J175,0)</f>
        <v>0</v>
      </c>
      <c r="BF175" s="186">
        <f>IF(N175="snížená",J175,0)</f>
        <v>0</v>
      </c>
      <c r="BG175" s="186">
        <f>IF(N175="zákl. přenesená",J175,0)</f>
        <v>0</v>
      </c>
      <c r="BH175" s="186">
        <f>IF(N175="sníž. přenesená",J175,0)</f>
        <v>0</v>
      </c>
      <c r="BI175" s="186">
        <f>IF(N175="nulová",J175,0)</f>
        <v>0</v>
      </c>
      <c r="BJ175" s="18" t="s">
        <v>84</v>
      </c>
      <c r="BK175" s="186">
        <f>ROUND(I175*H175,2)</f>
        <v>0</v>
      </c>
      <c r="BL175" s="18" t="s">
        <v>232</v>
      </c>
      <c r="BM175" s="185" t="s">
        <v>910</v>
      </c>
    </row>
    <row r="176" spans="1:65" s="2" customFormat="1" ht="19.5">
      <c r="A176" s="35"/>
      <c r="B176" s="36"/>
      <c r="C176" s="37"/>
      <c r="D176" s="189" t="s">
        <v>414</v>
      </c>
      <c r="E176" s="37"/>
      <c r="F176" s="220" t="s">
        <v>911</v>
      </c>
      <c r="G176" s="37"/>
      <c r="H176" s="37"/>
      <c r="I176" s="221"/>
      <c r="J176" s="37"/>
      <c r="K176" s="37"/>
      <c r="L176" s="40"/>
      <c r="M176" s="222"/>
      <c r="N176" s="223"/>
      <c r="O176" s="65"/>
      <c r="P176" s="65"/>
      <c r="Q176" s="65"/>
      <c r="R176" s="65"/>
      <c r="S176" s="65"/>
      <c r="T176" s="66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T176" s="18" t="s">
        <v>414</v>
      </c>
      <c r="AU176" s="18" t="s">
        <v>86</v>
      </c>
    </row>
    <row r="177" spans="1:65" s="13" customFormat="1" ht="11.25">
      <c r="B177" s="187"/>
      <c r="C177" s="188"/>
      <c r="D177" s="189" t="s">
        <v>234</v>
      </c>
      <c r="E177" s="190" t="s">
        <v>19</v>
      </c>
      <c r="F177" s="191" t="s">
        <v>912</v>
      </c>
      <c r="G177" s="188"/>
      <c r="H177" s="192">
        <v>24</v>
      </c>
      <c r="I177" s="193"/>
      <c r="J177" s="188"/>
      <c r="K177" s="188"/>
      <c r="L177" s="194"/>
      <c r="M177" s="195"/>
      <c r="N177" s="196"/>
      <c r="O177" s="196"/>
      <c r="P177" s="196"/>
      <c r="Q177" s="196"/>
      <c r="R177" s="196"/>
      <c r="S177" s="196"/>
      <c r="T177" s="197"/>
      <c r="AT177" s="198" t="s">
        <v>234</v>
      </c>
      <c r="AU177" s="198" t="s">
        <v>86</v>
      </c>
      <c r="AV177" s="13" t="s">
        <v>86</v>
      </c>
      <c r="AW177" s="13" t="s">
        <v>37</v>
      </c>
      <c r="AX177" s="13" t="s">
        <v>84</v>
      </c>
      <c r="AY177" s="198" t="s">
        <v>225</v>
      </c>
    </row>
    <row r="178" spans="1:65" s="2" customFormat="1" ht="24">
      <c r="A178" s="35"/>
      <c r="B178" s="36"/>
      <c r="C178" s="174" t="s">
        <v>178</v>
      </c>
      <c r="D178" s="174" t="s">
        <v>227</v>
      </c>
      <c r="E178" s="175" t="s">
        <v>428</v>
      </c>
      <c r="F178" s="176" t="s">
        <v>429</v>
      </c>
      <c r="G178" s="177" t="s">
        <v>380</v>
      </c>
      <c r="H178" s="178">
        <v>1</v>
      </c>
      <c r="I178" s="179"/>
      <c r="J178" s="180">
        <f>ROUND(I178*H178,2)</f>
        <v>0</v>
      </c>
      <c r="K178" s="176" t="s">
        <v>231</v>
      </c>
      <c r="L178" s="40"/>
      <c r="M178" s="181" t="s">
        <v>19</v>
      </c>
      <c r="N178" s="182" t="s">
        <v>47</v>
      </c>
      <c r="O178" s="65"/>
      <c r="P178" s="183">
        <f>O178*H178</f>
        <v>0</v>
      </c>
      <c r="Q178" s="183">
        <v>1.0000000000000001E-5</v>
      </c>
      <c r="R178" s="183">
        <f>Q178*H178</f>
        <v>1.0000000000000001E-5</v>
      </c>
      <c r="S178" s="183">
        <v>0</v>
      </c>
      <c r="T178" s="184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5" t="s">
        <v>232</v>
      </c>
      <c r="AT178" s="185" t="s">
        <v>227</v>
      </c>
      <c r="AU178" s="185" t="s">
        <v>86</v>
      </c>
      <c r="AY178" s="18" t="s">
        <v>225</v>
      </c>
      <c r="BE178" s="186">
        <f>IF(N178="základní",J178,0)</f>
        <v>0</v>
      </c>
      <c r="BF178" s="186">
        <f>IF(N178="snížená",J178,0)</f>
        <v>0</v>
      </c>
      <c r="BG178" s="186">
        <f>IF(N178="zákl. přenesená",J178,0)</f>
        <v>0</v>
      </c>
      <c r="BH178" s="186">
        <f>IF(N178="sníž. přenesená",J178,0)</f>
        <v>0</v>
      </c>
      <c r="BI178" s="186">
        <f>IF(N178="nulová",J178,0)</f>
        <v>0</v>
      </c>
      <c r="BJ178" s="18" t="s">
        <v>84</v>
      </c>
      <c r="BK178" s="186">
        <f>ROUND(I178*H178,2)</f>
        <v>0</v>
      </c>
      <c r="BL178" s="18" t="s">
        <v>232</v>
      </c>
      <c r="BM178" s="185" t="s">
        <v>1233</v>
      </c>
    </row>
    <row r="179" spans="1:65" s="13" customFormat="1" ht="11.25">
      <c r="B179" s="187"/>
      <c r="C179" s="188"/>
      <c r="D179" s="189" t="s">
        <v>234</v>
      </c>
      <c r="E179" s="190" t="s">
        <v>19</v>
      </c>
      <c r="F179" s="191" t="s">
        <v>1234</v>
      </c>
      <c r="G179" s="188"/>
      <c r="H179" s="192">
        <v>1</v>
      </c>
      <c r="I179" s="193"/>
      <c r="J179" s="188"/>
      <c r="K179" s="188"/>
      <c r="L179" s="194"/>
      <c r="M179" s="195"/>
      <c r="N179" s="196"/>
      <c r="O179" s="196"/>
      <c r="P179" s="196"/>
      <c r="Q179" s="196"/>
      <c r="R179" s="196"/>
      <c r="S179" s="196"/>
      <c r="T179" s="197"/>
      <c r="AT179" s="198" t="s">
        <v>234</v>
      </c>
      <c r="AU179" s="198" t="s">
        <v>86</v>
      </c>
      <c r="AV179" s="13" t="s">
        <v>86</v>
      </c>
      <c r="AW179" s="13" t="s">
        <v>37</v>
      </c>
      <c r="AX179" s="13" t="s">
        <v>84</v>
      </c>
      <c r="AY179" s="198" t="s">
        <v>225</v>
      </c>
    </row>
    <row r="180" spans="1:65" s="2" customFormat="1" ht="16.5" customHeight="1">
      <c r="A180" s="35"/>
      <c r="B180" s="36"/>
      <c r="C180" s="210" t="s">
        <v>181</v>
      </c>
      <c r="D180" s="210" t="s">
        <v>410</v>
      </c>
      <c r="E180" s="211" t="s">
        <v>1235</v>
      </c>
      <c r="F180" s="212" t="s">
        <v>1236</v>
      </c>
      <c r="G180" s="213" t="s">
        <v>380</v>
      </c>
      <c r="H180" s="214">
        <v>1</v>
      </c>
      <c r="I180" s="215"/>
      <c r="J180" s="216">
        <f>ROUND(I180*H180,2)</f>
        <v>0</v>
      </c>
      <c r="K180" s="212" t="s">
        <v>231</v>
      </c>
      <c r="L180" s="217"/>
      <c r="M180" s="218" t="s">
        <v>19</v>
      </c>
      <c r="N180" s="219" t="s">
        <v>47</v>
      </c>
      <c r="O180" s="65"/>
      <c r="P180" s="183">
        <f>O180*H180</f>
        <v>0</v>
      </c>
      <c r="Q180" s="183">
        <v>5.0000000000000001E-3</v>
      </c>
      <c r="R180" s="183">
        <f>Q180*H180</f>
        <v>5.0000000000000001E-3</v>
      </c>
      <c r="S180" s="183">
        <v>0</v>
      </c>
      <c r="T180" s="184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5" t="s">
        <v>365</v>
      </c>
      <c r="AT180" s="185" t="s">
        <v>410</v>
      </c>
      <c r="AU180" s="185" t="s">
        <v>86</v>
      </c>
      <c r="AY180" s="18" t="s">
        <v>225</v>
      </c>
      <c r="BE180" s="186">
        <f>IF(N180="základní",J180,0)</f>
        <v>0</v>
      </c>
      <c r="BF180" s="186">
        <f>IF(N180="snížená",J180,0)</f>
        <v>0</v>
      </c>
      <c r="BG180" s="186">
        <f>IF(N180="zákl. přenesená",J180,0)</f>
        <v>0</v>
      </c>
      <c r="BH180" s="186">
        <f>IF(N180="sníž. přenesená",J180,0)</f>
        <v>0</v>
      </c>
      <c r="BI180" s="186">
        <f>IF(N180="nulová",J180,0)</f>
        <v>0</v>
      </c>
      <c r="BJ180" s="18" t="s">
        <v>84</v>
      </c>
      <c r="BK180" s="186">
        <f>ROUND(I180*H180,2)</f>
        <v>0</v>
      </c>
      <c r="BL180" s="18" t="s">
        <v>232</v>
      </c>
      <c r="BM180" s="185" t="s">
        <v>1237</v>
      </c>
    </row>
    <row r="181" spans="1:65" s="2" customFormat="1" ht="24">
      <c r="A181" s="35"/>
      <c r="B181" s="36"/>
      <c r="C181" s="174" t="s">
        <v>184</v>
      </c>
      <c r="D181" s="174" t="s">
        <v>227</v>
      </c>
      <c r="E181" s="175" t="s">
        <v>661</v>
      </c>
      <c r="F181" s="176" t="s">
        <v>662</v>
      </c>
      <c r="G181" s="177" t="s">
        <v>380</v>
      </c>
      <c r="H181" s="178">
        <v>3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3.75475</v>
      </c>
      <c r="R181" s="183">
        <f>Q181*H181</f>
        <v>11.264250000000001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663</v>
      </c>
    </row>
    <row r="182" spans="1:65" s="2" customFormat="1" ht="16.5" customHeight="1">
      <c r="A182" s="35"/>
      <c r="B182" s="36"/>
      <c r="C182" s="210" t="s">
        <v>187</v>
      </c>
      <c r="D182" s="210" t="s">
        <v>410</v>
      </c>
      <c r="E182" s="211" t="s">
        <v>471</v>
      </c>
      <c r="F182" s="212" t="s">
        <v>472</v>
      </c>
      <c r="G182" s="213" t="s">
        <v>230</v>
      </c>
      <c r="H182" s="214">
        <v>15.3</v>
      </c>
      <c r="I182" s="215"/>
      <c r="J182" s="216">
        <f>ROUND(I182*H182,2)</f>
        <v>0</v>
      </c>
      <c r="K182" s="212" t="s">
        <v>19</v>
      </c>
      <c r="L182" s="217"/>
      <c r="M182" s="218" t="s">
        <v>19</v>
      </c>
      <c r="N182" s="219" t="s">
        <v>47</v>
      </c>
      <c r="O182" s="65"/>
      <c r="P182" s="183">
        <f>O182*H182</f>
        <v>0</v>
      </c>
      <c r="Q182" s="183">
        <v>2.4500000000000001E-2</v>
      </c>
      <c r="R182" s="183">
        <f>Q182*H182</f>
        <v>0.37485000000000002</v>
      </c>
      <c r="S182" s="183">
        <v>0</v>
      </c>
      <c r="T182" s="184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5" t="s">
        <v>365</v>
      </c>
      <c r="AT182" s="185" t="s">
        <v>410</v>
      </c>
      <c r="AU182" s="185" t="s">
        <v>86</v>
      </c>
      <c r="AY182" s="18" t="s">
        <v>225</v>
      </c>
      <c r="BE182" s="186">
        <f>IF(N182="základní",J182,0)</f>
        <v>0</v>
      </c>
      <c r="BF182" s="186">
        <f>IF(N182="snížená",J182,0)</f>
        <v>0</v>
      </c>
      <c r="BG182" s="186">
        <f>IF(N182="zákl. přenesená",J182,0)</f>
        <v>0</v>
      </c>
      <c r="BH182" s="186">
        <f>IF(N182="sníž. přenesená",J182,0)</f>
        <v>0</v>
      </c>
      <c r="BI182" s="186">
        <f>IF(N182="nulová",J182,0)</f>
        <v>0</v>
      </c>
      <c r="BJ182" s="18" t="s">
        <v>84</v>
      </c>
      <c r="BK182" s="186">
        <f>ROUND(I182*H182,2)</f>
        <v>0</v>
      </c>
      <c r="BL182" s="18" t="s">
        <v>232</v>
      </c>
      <c r="BM182" s="185" t="s">
        <v>664</v>
      </c>
    </row>
    <row r="183" spans="1:65" s="13" customFormat="1" ht="11.25">
      <c r="B183" s="187"/>
      <c r="C183" s="188"/>
      <c r="D183" s="189" t="s">
        <v>234</v>
      </c>
      <c r="E183" s="190" t="s">
        <v>654</v>
      </c>
      <c r="F183" s="191" t="s">
        <v>1238</v>
      </c>
      <c r="G183" s="188"/>
      <c r="H183" s="192">
        <v>15.3</v>
      </c>
      <c r="I183" s="193"/>
      <c r="J183" s="188"/>
      <c r="K183" s="188"/>
      <c r="L183" s="194"/>
      <c r="M183" s="195"/>
      <c r="N183" s="196"/>
      <c r="O183" s="196"/>
      <c r="P183" s="196"/>
      <c r="Q183" s="196"/>
      <c r="R183" s="196"/>
      <c r="S183" s="196"/>
      <c r="T183" s="197"/>
      <c r="AT183" s="198" t="s">
        <v>234</v>
      </c>
      <c r="AU183" s="198" t="s">
        <v>86</v>
      </c>
      <c r="AV183" s="13" t="s">
        <v>86</v>
      </c>
      <c r="AW183" s="13" t="s">
        <v>37</v>
      </c>
      <c r="AX183" s="13" t="s">
        <v>84</v>
      </c>
      <c r="AY183" s="198" t="s">
        <v>225</v>
      </c>
    </row>
    <row r="184" spans="1:65" s="2" customFormat="1" ht="24">
      <c r="A184" s="35"/>
      <c r="B184" s="36"/>
      <c r="C184" s="174" t="s">
        <v>595</v>
      </c>
      <c r="D184" s="174" t="s">
        <v>227</v>
      </c>
      <c r="E184" s="175" t="s">
        <v>919</v>
      </c>
      <c r="F184" s="176" t="s">
        <v>920</v>
      </c>
      <c r="G184" s="177" t="s">
        <v>559</v>
      </c>
      <c r="H184" s="178">
        <v>38</v>
      </c>
      <c r="I184" s="179"/>
      <c r="J184" s="180">
        <f>ROUND(I184*H184,2)</f>
        <v>0</v>
      </c>
      <c r="K184" s="176" t="s">
        <v>231</v>
      </c>
      <c r="L184" s="40"/>
      <c r="M184" s="181" t="s">
        <v>19</v>
      </c>
      <c r="N184" s="182" t="s">
        <v>47</v>
      </c>
      <c r="O184" s="65"/>
      <c r="P184" s="183">
        <f>O184*H184</f>
        <v>0</v>
      </c>
      <c r="Q184" s="183">
        <v>1.4999999999999999E-4</v>
      </c>
      <c r="R184" s="183">
        <f>Q184*H184</f>
        <v>5.6999999999999993E-3</v>
      </c>
      <c r="S184" s="183">
        <v>0</v>
      </c>
      <c r="T184" s="184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5" t="s">
        <v>232</v>
      </c>
      <c r="AT184" s="185" t="s">
        <v>227</v>
      </c>
      <c r="AU184" s="185" t="s">
        <v>86</v>
      </c>
      <c r="AY184" s="18" t="s">
        <v>225</v>
      </c>
      <c r="BE184" s="186">
        <f>IF(N184="základní",J184,0)</f>
        <v>0</v>
      </c>
      <c r="BF184" s="186">
        <f>IF(N184="snížená",J184,0)</f>
        <v>0</v>
      </c>
      <c r="BG184" s="186">
        <f>IF(N184="zákl. přenesená",J184,0)</f>
        <v>0</v>
      </c>
      <c r="BH184" s="186">
        <f>IF(N184="sníž. přenesená",J184,0)</f>
        <v>0</v>
      </c>
      <c r="BI184" s="186">
        <f>IF(N184="nulová",J184,0)</f>
        <v>0</v>
      </c>
      <c r="BJ184" s="18" t="s">
        <v>84</v>
      </c>
      <c r="BK184" s="186">
        <f>ROUND(I184*H184,2)</f>
        <v>0</v>
      </c>
      <c r="BL184" s="18" t="s">
        <v>232</v>
      </c>
      <c r="BM184" s="185" t="s">
        <v>921</v>
      </c>
    </row>
    <row r="185" spans="1:65" s="13" customFormat="1" ht="11.25">
      <c r="B185" s="187"/>
      <c r="C185" s="188"/>
      <c r="D185" s="189" t="s">
        <v>234</v>
      </c>
      <c r="E185" s="190" t="s">
        <v>19</v>
      </c>
      <c r="F185" s="191" t="s">
        <v>922</v>
      </c>
      <c r="G185" s="188"/>
      <c r="H185" s="192">
        <v>38</v>
      </c>
      <c r="I185" s="193"/>
      <c r="J185" s="188"/>
      <c r="K185" s="188"/>
      <c r="L185" s="194"/>
      <c r="M185" s="195"/>
      <c r="N185" s="196"/>
      <c r="O185" s="196"/>
      <c r="P185" s="196"/>
      <c r="Q185" s="196"/>
      <c r="R185" s="196"/>
      <c r="S185" s="196"/>
      <c r="T185" s="197"/>
      <c r="AT185" s="198" t="s">
        <v>234</v>
      </c>
      <c r="AU185" s="198" t="s">
        <v>86</v>
      </c>
      <c r="AV185" s="13" t="s">
        <v>86</v>
      </c>
      <c r="AW185" s="13" t="s">
        <v>37</v>
      </c>
      <c r="AX185" s="13" t="s">
        <v>84</v>
      </c>
      <c r="AY185" s="198" t="s">
        <v>225</v>
      </c>
    </row>
    <row r="186" spans="1:65" s="2" customFormat="1" ht="24">
      <c r="A186" s="35"/>
      <c r="B186" s="36"/>
      <c r="C186" s="174" t="s">
        <v>607</v>
      </c>
      <c r="D186" s="174" t="s">
        <v>227</v>
      </c>
      <c r="E186" s="175" t="s">
        <v>923</v>
      </c>
      <c r="F186" s="176" t="s">
        <v>924</v>
      </c>
      <c r="G186" s="177" t="s">
        <v>559</v>
      </c>
      <c r="H186" s="178">
        <v>38</v>
      </c>
      <c r="I186" s="179"/>
      <c r="J186" s="180">
        <f>ROUND(I186*H186,2)</f>
        <v>0</v>
      </c>
      <c r="K186" s="176" t="s">
        <v>231</v>
      </c>
      <c r="L186" s="40"/>
      <c r="M186" s="181" t="s">
        <v>19</v>
      </c>
      <c r="N186" s="182" t="s">
        <v>47</v>
      </c>
      <c r="O186" s="65"/>
      <c r="P186" s="183">
        <f>O186*H186</f>
        <v>0</v>
      </c>
      <c r="Q186" s="183">
        <v>2.0000000000000001E-4</v>
      </c>
      <c r="R186" s="183">
        <f>Q186*H186</f>
        <v>7.6E-3</v>
      </c>
      <c r="S186" s="183">
        <v>0</v>
      </c>
      <c r="T186" s="184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5" t="s">
        <v>232</v>
      </c>
      <c r="AT186" s="185" t="s">
        <v>227</v>
      </c>
      <c r="AU186" s="185" t="s">
        <v>86</v>
      </c>
      <c r="AY186" s="18" t="s">
        <v>225</v>
      </c>
      <c r="BE186" s="186">
        <f>IF(N186="základní",J186,0)</f>
        <v>0</v>
      </c>
      <c r="BF186" s="186">
        <f>IF(N186="snížená",J186,0)</f>
        <v>0</v>
      </c>
      <c r="BG186" s="186">
        <f>IF(N186="zákl. přenesená",J186,0)</f>
        <v>0</v>
      </c>
      <c r="BH186" s="186">
        <f>IF(N186="sníž. přenesená",J186,0)</f>
        <v>0</v>
      </c>
      <c r="BI186" s="186">
        <f>IF(N186="nulová",J186,0)</f>
        <v>0</v>
      </c>
      <c r="BJ186" s="18" t="s">
        <v>84</v>
      </c>
      <c r="BK186" s="186">
        <f>ROUND(I186*H186,2)</f>
        <v>0</v>
      </c>
      <c r="BL186" s="18" t="s">
        <v>232</v>
      </c>
      <c r="BM186" s="185" t="s">
        <v>925</v>
      </c>
    </row>
    <row r="187" spans="1:65" s="13" customFormat="1" ht="11.25">
      <c r="B187" s="187"/>
      <c r="C187" s="188"/>
      <c r="D187" s="189" t="s">
        <v>234</v>
      </c>
      <c r="E187" s="190" t="s">
        <v>19</v>
      </c>
      <c r="F187" s="191" t="s">
        <v>922</v>
      </c>
      <c r="G187" s="188"/>
      <c r="H187" s="192">
        <v>38</v>
      </c>
      <c r="I187" s="193"/>
      <c r="J187" s="188"/>
      <c r="K187" s="188"/>
      <c r="L187" s="194"/>
      <c r="M187" s="195"/>
      <c r="N187" s="196"/>
      <c r="O187" s="196"/>
      <c r="P187" s="196"/>
      <c r="Q187" s="196"/>
      <c r="R187" s="196"/>
      <c r="S187" s="196"/>
      <c r="T187" s="197"/>
      <c r="AT187" s="198" t="s">
        <v>234</v>
      </c>
      <c r="AU187" s="198" t="s">
        <v>86</v>
      </c>
      <c r="AV187" s="13" t="s">
        <v>86</v>
      </c>
      <c r="AW187" s="13" t="s">
        <v>37</v>
      </c>
      <c r="AX187" s="13" t="s">
        <v>84</v>
      </c>
      <c r="AY187" s="198" t="s">
        <v>225</v>
      </c>
    </row>
    <row r="188" spans="1:65" s="2" customFormat="1" ht="36">
      <c r="A188" s="35"/>
      <c r="B188" s="36"/>
      <c r="C188" s="174" t="s">
        <v>624</v>
      </c>
      <c r="D188" s="174" t="s">
        <v>227</v>
      </c>
      <c r="E188" s="175" t="s">
        <v>926</v>
      </c>
      <c r="F188" s="176" t="s">
        <v>927</v>
      </c>
      <c r="G188" s="177" t="s">
        <v>559</v>
      </c>
      <c r="H188" s="178">
        <v>38</v>
      </c>
      <c r="I188" s="179"/>
      <c r="J188" s="180">
        <f>ROUND(I188*H188,2)</f>
        <v>0</v>
      </c>
      <c r="K188" s="176" t="s">
        <v>231</v>
      </c>
      <c r="L188" s="40"/>
      <c r="M188" s="181" t="s">
        <v>19</v>
      </c>
      <c r="N188" s="182" t="s">
        <v>47</v>
      </c>
      <c r="O188" s="65"/>
      <c r="P188" s="183">
        <f>O188*H188</f>
        <v>0</v>
      </c>
      <c r="Q188" s="183">
        <v>0</v>
      </c>
      <c r="R188" s="183">
        <f>Q188*H188</f>
        <v>0</v>
      </c>
      <c r="S188" s="183">
        <v>0</v>
      </c>
      <c r="T188" s="184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5" t="s">
        <v>232</v>
      </c>
      <c r="AT188" s="185" t="s">
        <v>227</v>
      </c>
      <c r="AU188" s="185" t="s">
        <v>86</v>
      </c>
      <c r="AY188" s="18" t="s">
        <v>225</v>
      </c>
      <c r="BE188" s="186">
        <f>IF(N188="základní",J188,0)</f>
        <v>0</v>
      </c>
      <c r="BF188" s="186">
        <f>IF(N188="snížená",J188,0)</f>
        <v>0</v>
      </c>
      <c r="BG188" s="186">
        <f>IF(N188="zákl. přenesená",J188,0)</f>
        <v>0</v>
      </c>
      <c r="BH188" s="186">
        <f>IF(N188="sníž. přenesená",J188,0)</f>
        <v>0</v>
      </c>
      <c r="BI188" s="186">
        <f>IF(N188="nulová",J188,0)</f>
        <v>0</v>
      </c>
      <c r="BJ188" s="18" t="s">
        <v>84</v>
      </c>
      <c r="BK188" s="186">
        <f>ROUND(I188*H188,2)</f>
        <v>0</v>
      </c>
      <c r="BL188" s="18" t="s">
        <v>232</v>
      </c>
      <c r="BM188" s="185" t="s">
        <v>928</v>
      </c>
    </row>
    <row r="189" spans="1:65" s="13" customFormat="1" ht="11.25">
      <c r="B189" s="187"/>
      <c r="C189" s="188"/>
      <c r="D189" s="189" t="s">
        <v>234</v>
      </c>
      <c r="E189" s="190" t="s">
        <v>19</v>
      </c>
      <c r="F189" s="191" t="s">
        <v>922</v>
      </c>
      <c r="G189" s="188"/>
      <c r="H189" s="192">
        <v>38</v>
      </c>
      <c r="I189" s="193"/>
      <c r="J189" s="188"/>
      <c r="K189" s="188"/>
      <c r="L189" s="194"/>
      <c r="M189" s="195"/>
      <c r="N189" s="196"/>
      <c r="O189" s="196"/>
      <c r="P189" s="196"/>
      <c r="Q189" s="196"/>
      <c r="R189" s="196"/>
      <c r="S189" s="196"/>
      <c r="T189" s="197"/>
      <c r="AT189" s="198" t="s">
        <v>234</v>
      </c>
      <c r="AU189" s="198" t="s">
        <v>86</v>
      </c>
      <c r="AV189" s="13" t="s">
        <v>86</v>
      </c>
      <c r="AW189" s="13" t="s">
        <v>37</v>
      </c>
      <c r="AX189" s="13" t="s">
        <v>84</v>
      </c>
      <c r="AY189" s="198" t="s">
        <v>225</v>
      </c>
    </row>
    <row r="190" spans="1:65" s="2" customFormat="1" ht="48">
      <c r="A190" s="35"/>
      <c r="B190" s="36"/>
      <c r="C190" s="174" t="s">
        <v>630</v>
      </c>
      <c r="D190" s="174" t="s">
        <v>227</v>
      </c>
      <c r="E190" s="175" t="s">
        <v>1239</v>
      </c>
      <c r="F190" s="176" t="s">
        <v>1240</v>
      </c>
      <c r="G190" s="177" t="s">
        <v>559</v>
      </c>
      <c r="H190" s="178">
        <v>20</v>
      </c>
      <c r="I190" s="179"/>
      <c r="J190" s="180">
        <f>ROUND(I190*H190,2)</f>
        <v>0</v>
      </c>
      <c r="K190" s="176" t="s">
        <v>231</v>
      </c>
      <c r="L190" s="40"/>
      <c r="M190" s="181" t="s">
        <v>19</v>
      </c>
      <c r="N190" s="182" t="s">
        <v>47</v>
      </c>
      <c r="O190" s="65"/>
      <c r="P190" s="183">
        <f>O190*H190</f>
        <v>0</v>
      </c>
      <c r="Q190" s="183">
        <v>0.14066999999999999</v>
      </c>
      <c r="R190" s="183">
        <f>Q190*H190</f>
        <v>2.8133999999999997</v>
      </c>
      <c r="S190" s="183">
        <v>0</v>
      </c>
      <c r="T190" s="184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5" t="s">
        <v>232</v>
      </c>
      <c r="AT190" s="185" t="s">
        <v>227</v>
      </c>
      <c r="AU190" s="185" t="s">
        <v>86</v>
      </c>
      <c r="AY190" s="18" t="s">
        <v>225</v>
      </c>
      <c r="BE190" s="186">
        <f>IF(N190="základní",J190,0)</f>
        <v>0</v>
      </c>
      <c r="BF190" s="186">
        <f>IF(N190="snížená",J190,0)</f>
        <v>0</v>
      </c>
      <c r="BG190" s="186">
        <f>IF(N190="zákl. přenesená",J190,0)</f>
        <v>0</v>
      </c>
      <c r="BH190" s="186">
        <f>IF(N190="sníž. přenesená",J190,0)</f>
        <v>0</v>
      </c>
      <c r="BI190" s="186">
        <f>IF(N190="nulová",J190,0)</f>
        <v>0</v>
      </c>
      <c r="BJ190" s="18" t="s">
        <v>84</v>
      </c>
      <c r="BK190" s="186">
        <f>ROUND(I190*H190,2)</f>
        <v>0</v>
      </c>
      <c r="BL190" s="18" t="s">
        <v>232</v>
      </c>
      <c r="BM190" s="185" t="s">
        <v>1241</v>
      </c>
    </row>
    <row r="191" spans="1:65" s="13" customFormat="1" ht="11.25">
      <c r="B191" s="187"/>
      <c r="C191" s="188"/>
      <c r="D191" s="189" t="s">
        <v>234</v>
      </c>
      <c r="E191" s="190" t="s">
        <v>19</v>
      </c>
      <c r="F191" s="191" t="s">
        <v>1242</v>
      </c>
      <c r="G191" s="188"/>
      <c r="H191" s="192">
        <v>20</v>
      </c>
      <c r="I191" s="193"/>
      <c r="J191" s="188"/>
      <c r="K191" s="188"/>
      <c r="L191" s="194"/>
      <c r="M191" s="195"/>
      <c r="N191" s="196"/>
      <c r="O191" s="196"/>
      <c r="P191" s="196"/>
      <c r="Q191" s="196"/>
      <c r="R191" s="196"/>
      <c r="S191" s="196"/>
      <c r="T191" s="197"/>
      <c r="AT191" s="198" t="s">
        <v>234</v>
      </c>
      <c r="AU191" s="198" t="s">
        <v>86</v>
      </c>
      <c r="AV191" s="13" t="s">
        <v>86</v>
      </c>
      <c r="AW191" s="13" t="s">
        <v>37</v>
      </c>
      <c r="AX191" s="13" t="s">
        <v>84</v>
      </c>
      <c r="AY191" s="198" t="s">
        <v>225</v>
      </c>
    </row>
    <row r="192" spans="1:65" s="2" customFormat="1" ht="16.5" customHeight="1">
      <c r="A192" s="35"/>
      <c r="B192" s="36"/>
      <c r="C192" s="210" t="s">
        <v>634</v>
      </c>
      <c r="D192" s="210" t="s">
        <v>410</v>
      </c>
      <c r="E192" s="211" t="s">
        <v>1243</v>
      </c>
      <c r="F192" s="212" t="s">
        <v>1244</v>
      </c>
      <c r="G192" s="213" t="s">
        <v>559</v>
      </c>
      <c r="H192" s="214">
        <v>20.399999999999999</v>
      </c>
      <c r="I192" s="215"/>
      <c r="J192" s="216">
        <f>ROUND(I192*H192,2)</f>
        <v>0</v>
      </c>
      <c r="K192" s="212" t="s">
        <v>231</v>
      </c>
      <c r="L192" s="217"/>
      <c r="M192" s="218" t="s">
        <v>19</v>
      </c>
      <c r="N192" s="219" t="s">
        <v>47</v>
      </c>
      <c r="O192" s="65"/>
      <c r="P192" s="183">
        <f>O192*H192</f>
        <v>0</v>
      </c>
      <c r="Q192" s="183">
        <v>0.15</v>
      </c>
      <c r="R192" s="183">
        <f>Q192*H192</f>
        <v>3.0599999999999996</v>
      </c>
      <c r="S192" s="183">
        <v>0</v>
      </c>
      <c r="T192" s="184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5" t="s">
        <v>365</v>
      </c>
      <c r="AT192" s="185" t="s">
        <v>410</v>
      </c>
      <c r="AU192" s="185" t="s">
        <v>86</v>
      </c>
      <c r="AY192" s="18" t="s">
        <v>225</v>
      </c>
      <c r="BE192" s="186">
        <f>IF(N192="základní",J192,0)</f>
        <v>0</v>
      </c>
      <c r="BF192" s="186">
        <f>IF(N192="snížená",J192,0)</f>
        <v>0</v>
      </c>
      <c r="BG192" s="186">
        <f>IF(N192="zákl. přenesená",J192,0)</f>
        <v>0</v>
      </c>
      <c r="BH192" s="186">
        <f>IF(N192="sníž. přenesená",J192,0)</f>
        <v>0</v>
      </c>
      <c r="BI192" s="186">
        <f>IF(N192="nulová",J192,0)</f>
        <v>0</v>
      </c>
      <c r="BJ192" s="18" t="s">
        <v>84</v>
      </c>
      <c r="BK192" s="186">
        <f>ROUND(I192*H192,2)</f>
        <v>0</v>
      </c>
      <c r="BL192" s="18" t="s">
        <v>232</v>
      </c>
      <c r="BM192" s="185" t="s">
        <v>1245</v>
      </c>
    </row>
    <row r="193" spans="1:65" s="13" customFormat="1" ht="11.25">
      <c r="B193" s="187"/>
      <c r="C193" s="188"/>
      <c r="D193" s="189" t="s">
        <v>234</v>
      </c>
      <c r="E193" s="188"/>
      <c r="F193" s="191" t="s">
        <v>1246</v>
      </c>
      <c r="G193" s="188"/>
      <c r="H193" s="192">
        <v>20.399999999999999</v>
      </c>
      <c r="I193" s="193"/>
      <c r="J193" s="188"/>
      <c r="K193" s="188"/>
      <c r="L193" s="194"/>
      <c r="M193" s="195"/>
      <c r="N193" s="196"/>
      <c r="O193" s="196"/>
      <c r="P193" s="196"/>
      <c r="Q193" s="196"/>
      <c r="R193" s="196"/>
      <c r="S193" s="196"/>
      <c r="T193" s="197"/>
      <c r="AT193" s="198" t="s">
        <v>234</v>
      </c>
      <c r="AU193" s="198" t="s">
        <v>86</v>
      </c>
      <c r="AV193" s="13" t="s">
        <v>86</v>
      </c>
      <c r="AW193" s="13" t="s">
        <v>4</v>
      </c>
      <c r="AX193" s="13" t="s">
        <v>84</v>
      </c>
      <c r="AY193" s="198" t="s">
        <v>225</v>
      </c>
    </row>
    <row r="194" spans="1:65" s="2" customFormat="1" ht="36">
      <c r="A194" s="35"/>
      <c r="B194" s="36"/>
      <c r="C194" s="174" t="s">
        <v>640</v>
      </c>
      <c r="D194" s="174" t="s">
        <v>227</v>
      </c>
      <c r="E194" s="175" t="s">
        <v>929</v>
      </c>
      <c r="F194" s="176" t="s">
        <v>930</v>
      </c>
      <c r="G194" s="177" t="s">
        <v>559</v>
      </c>
      <c r="H194" s="178">
        <v>31</v>
      </c>
      <c r="I194" s="179"/>
      <c r="J194" s="180">
        <f>ROUND(I194*H194,2)</f>
        <v>0</v>
      </c>
      <c r="K194" s="176" t="s">
        <v>231</v>
      </c>
      <c r="L194" s="40"/>
      <c r="M194" s="181" t="s">
        <v>19</v>
      </c>
      <c r="N194" s="182" t="s">
        <v>47</v>
      </c>
      <c r="O194" s="65"/>
      <c r="P194" s="183">
        <f>O194*H194</f>
        <v>0</v>
      </c>
      <c r="Q194" s="183">
        <v>0</v>
      </c>
      <c r="R194" s="183">
        <f>Q194*H194</f>
        <v>0</v>
      </c>
      <c r="S194" s="183">
        <v>0</v>
      </c>
      <c r="T194" s="184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5" t="s">
        <v>232</v>
      </c>
      <c r="AT194" s="185" t="s">
        <v>227</v>
      </c>
      <c r="AU194" s="185" t="s">
        <v>86</v>
      </c>
      <c r="AY194" s="18" t="s">
        <v>225</v>
      </c>
      <c r="BE194" s="186">
        <f>IF(N194="základní",J194,0)</f>
        <v>0</v>
      </c>
      <c r="BF194" s="186">
        <f>IF(N194="snížená",J194,0)</f>
        <v>0</v>
      </c>
      <c r="BG194" s="186">
        <f>IF(N194="zákl. přenesená",J194,0)</f>
        <v>0</v>
      </c>
      <c r="BH194" s="186">
        <f>IF(N194="sníž. přenesená",J194,0)</f>
        <v>0</v>
      </c>
      <c r="BI194" s="186">
        <f>IF(N194="nulová",J194,0)</f>
        <v>0</v>
      </c>
      <c r="BJ194" s="18" t="s">
        <v>84</v>
      </c>
      <c r="BK194" s="186">
        <f>ROUND(I194*H194,2)</f>
        <v>0</v>
      </c>
      <c r="BL194" s="18" t="s">
        <v>232</v>
      </c>
      <c r="BM194" s="185" t="s">
        <v>931</v>
      </c>
    </row>
    <row r="195" spans="1:65" s="13" customFormat="1" ht="11.25">
      <c r="B195" s="187"/>
      <c r="C195" s="188"/>
      <c r="D195" s="189" t="s">
        <v>234</v>
      </c>
      <c r="E195" s="190" t="s">
        <v>19</v>
      </c>
      <c r="F195" s="191" t="s">
        <v>932</v>
      </c>
      <c r="G195" s="188"/>
      <c r="H195" s="192">
        <v>31</v>
      </c>
      <c r="I195" s="193"/>
      <c r="J195" s="188"/>
      <c r="K195" s="188"/>
      <c r="L195" s="194"/>
      <c r="M195" s="195"/>
      <c r="N195" s="196"/>
      <c r="O195" s="196"/>
      <c r="P195" s="196"/>
      <c r="Q195" s="196"/>
      <c r="R195" s="196"/>
      <c r="S195" s="196"/>
      <c r="T195" s="197"/>
      <c r="AT195" s="198" t="s">
        <v>234</v>
      </c>
      <c r="AU195" s="198" t="s">
        <v>86</v>
      </c>
      <c r="AV195" s="13" t="s">
        <v>86</v>
      </c>
      <c r="AW195" s="13" t="s">
        <v>37</v>
      </c>
      <c r="AX195" s="13" t="s">
        <v>84</v>
      </c>
      <c r="AY195" s="198" t="s">
        <v>225</v>
      </c>
    </row>
    <row r="196" spans="1:65" s="2" customFormat="1" ht="55.5" customHeight="1">
      <c r="A196" s="35"/>
      <c r="B196" s="36"/>
      <c r="C196" s="174" t="s">
        <v>644</v>
      </c>
      <c r="D196" s="174" t="s">
        <v>227</v>
      </c>
      <c r="E196" s="175" t="s">
        <v>933</v>
      </c>
      <c r="F196" s="176" t="s">
        <v>934</v>
      </c>
      <c r="G196" s="177" t="s">
        <v>559</v>
      </c>
      <c r="H196" s="178">
        <v>31</v>
      </c>
      <c r="I196" s="179"/>
      <c r="J196" s="180">
        <f>ROUND(I196*H196,2)</f>
        <v>0</v>
      </c>
      <c r="K196" s="176" t="s">
        <v>231</v>
      </c>
      <c r="L196" s="40"/>
      <c r="M196" s="181" t="s">
        <v>19</v>
      </c>
      <c r="N196" s="182" t="s">
        <v>47</v>
      </c>
      <c r="O196" s="65"/>
      <c r="P196" s="183">
        <f>O196*H196</f>
        <v>0</v>
      </c>
      <c r="Q196" s="183">
        <v>9.0000000000000006E-5</v>
      </c>
      <c r="R196" s="183">
        <f>Q196*H196</f>
        <v>2.7900000000000004E-3</v>
      </c>
      <c r="S196" s="183">
        <v>0</v>
      </c>
      <c r="T196" s="184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5" t="s">
        <v>232</v>
      </c>
      <c r="AT196" s="185" t="s">
        <v>227</v>
      </c>
      <c r="AU196" s="185" t="s">
        <v>86</v>
      </c>
      <c r="AY196" s="18" t="s">
        <v>225</v>
      </c>
      <c r="BE196" s="186">
        <f>IF(N196="základní",J196,0)</f>
        <v>0</v>
      </c>
      <c r="BF196" s="186">
        <f>IF(N196="snížená",J196,0)</f>
        <v>0</v>
      </c>
      <c r="BG196" s="186">
        <f>IF(N196="zákl. přenesená",J196,0)</f>
        <v>0</v>
      </c>
      <c r="BH196" s="186">
        <f>IF(N196="sníž. přenesená",J196,0)</f>
        <v>0</v>
      </c>
      <c r="BI196" s="186">
        <f>IF(N196="nulová",J196,0)</f>
        <v>0</v>
      </c>
      <c r="BJ196" s="18" t="s">
        <v>84</v>
      </c>
      <c r="BK196" s="186">
        <f>ROUND(I196*H196,2)</f>
        <v>0</v>
      </c>
      <c r="BL196" s="18" t="s">
        <v>232</v>
      </c>
      <c r="BM196" s="185" t="s">
        <v>935</v>
      </c>
    </row>
    <row r="197" spans="1:65" s="13" customFormat="1" ht="11.25">
      <c r="B197" s="187"/>
      <c r="C197" s="188"/>
      <c r="D197" s="189" t="s">
        <v>234</v>
      </c>
      <c r="E197" s="190" t="s">
        <v>19</v>
      </c>
      <c r="F197" s="191" t="s">
        <v>932</v>
      </c>
      <c r="G197" s="188"/>
      <c r="H197" s="192">
        <v>31</v>
      </c>
      <c r="I197" s="193"/>
      <c r="J197" s="188"/>
      <c r="K197" s="188"/>
      <c r="L197" s="194"/>
      <c r="M197" s="195"/>
      <c r="N197" s="196"/>
      <c r="O197" s="196"/>
      <c r="P197" s="196"/>
      <c r="Q197" s="196"/>
      <c r="R197" s="196"/>
      <c r="S197" s="196"/>
      <c r="T197" s="197"/>
      <c r="AT197" s="198" t="s">
        <v>234</v>
      </c>
      <c r="AU197" s="198" t="s">
        <v>86</v>
      </c>
      <c r="AV197" s="13" t="s">
        <v>86</v>
      </c>
      <c r="AW197" s="13" t="s">
        <v>37</v>
      </c>
      <c r="AX197" s="13" t="s">
        <v>84</v>
      </c>
      <c r="AY197" s="198" t="s">
        <v>225</v>
      </c>
    </row>
    <row r="198" spans="1:65" s="2" customFormat="1" ht="24">
      <c r="A198" s="35"/>
      <c r="B198" s="36"/>
      <c r="C198" s="174" t="s">
        <v>650</v>
      </c>
      <c r="D198" s="174" t="s">
        <v>227</v>
      </c>
      <c r="E198" s="175" t="s">
        <v>571</v>
      </c>
      <c r="F198" s="176" t="s">
        <v>572</v>
      </c>
      <c r="G198" s="177" t="s">
        <v>559</v>
      </c>
      <c r="H198" s="178">
        <v>54</v>
      </c>
      <c r="I198" s="179"/>
      <c r="J198" s="180">
        <f>ROUND(I198*H198,2)</f>
        <v>0</v>
      </c>
      <c r="K198" s="176" t="s">
        <v>231</v>
      </c>
      <c r="L198" s="40"/>
      <c r="M198" s="181" t="s">
        <v>19</v>
      </c>
      <c r="N198" s="182" t="s">
        <v>47</v>
      </c>
      <c r="O198" s="65"/>
      <c r="P198" s="183">
        <f>O198*H198</f>
        <v>0</v>
      </c>
      <c r="Q198" s="183">
        <v>0</v>
      </c>
      <c r="R198" s="183">
        <f>Q198*H198</f>
        <v>0</v>
      </c>
      <c r="S198" s="183">
        <v>0</v>
      </c>
      <c r="T198" s="184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5" t="s">
        <v>232</v>
      </c>
      <c r="AT198" s="185" t="s">
        <v>227</v>
      </c>
      <c r="AU198" s="185" t="s">
        <v>86</v>
      </c>
      <c r="AY198" s="18" t="s">
        <v>225</v>
      </c>
      <c r="BE198" s="186">
        <f>IF(N198="základní",J198,0)</f>
        <v>0</v>
      </c>
      <c r="BF198" s="186">
        <f>IF(N198="snížená",J198,0)</f>
        <v>0</v>
      </c>
      <c r="BG198" s="186">
        <f>IF(N198="zákl. přenesená",J198,0)</f>
        <v>0</v>
      </c>
      <c r="BH198" s="186">
        <f>IF(N198="sníž. přenesená",J198,0)</f>
        <v>0</v>
      </c>
      <c r="BI198" s="186">
        <f>IF(N198="nulová",J198,0)</f>
        <v>0</v>
      </c>
      <c r="BJ198" s="18" t="s">
        <v>84</v>
      </c>
      <c r="BK198" s="186">
        <f>ROUND(I198*H198,2)</f>
        <v>0</v>
      </c>
      <c r="BL198" s="18" t="s">
        <v>232</v>
      </c>
      <c r="BM198" s="185" t="s">
        <v>936</v>
      </c>
    </row>
    <row r="199" spans="1:65" s="13" customFormat="1" ht="11.25">
      <c r="B199" s="187"/>
      <c r="C199" s="188"/>
      <c r="D199" s="189" t="s">
        <v>234</v>
      </c>
      <c r="E199" s="190" t="s">
        <v>19</v>
      </c>
      <c r="F199" s="191" t="s">
        <v>932</v>
      </c>
      <c r="G199" s="188"/>
      <c r="H199" s="192">
        <v>31</v>
      </c>
      <c r="I199" s="193"/>
      <c r="J199" s="188"/>
      <c r="K199" s="188"/>
      <c r="L199" s="194"/>
      <c r="M199" s="195"/>
      <c r="N199" s="196"/>
      <c r="O199" s="196"/>
      <c r="P199" s="196"/>
      <c r="Q199" s="196"/>
      <c r="R199" s="196"/>
      <c r="S199" s="196"/>
      <c r="T199" s="197"/>
      <c r="AT199" s="198" t="s">
        <v>234</v>
      </c>
      <c r="AU199" s="198" t="s">
        <v>86</v>
      </c>
      <c r="AV199" s="13" t="s">
        <v>86</v>
      </c>
      <c r="AW199" s="13" t="s">
        <v>37</v>
      </c>
      <c r="AX199" s="13" t="s">
        <v>76</v>
      </c>
      <c r="AY199" s="198" t="s">
        <v>225</v>
      </c>
    </row>
    <row r="200" spans="1:65" s="13" customFormat="1" ht="11.25">
      <c r="B200" s="187"/>
      <c r="C200" s="188"/>
      <c r="D200" s="189" t="s">
        <v>234</v>
      </c>
      <c r="E200" s="190" t="s">
        <v>19</v>
      </c>
      <c r="F200" s="191" t="s">
        <v>1247</v>
      </c>
      <c r="G200" s="188"/>
      <c r="H200" s="192">
        <v>23</v>
      </c>
      <c r="I200" s="193"/>
      <c r="J200" s="188"/>
      <c r="K200" s="188"/>
      <c r="L200" s="194"/>
      <c r="M200" s="195"/>
      <c r="N200" s="196"/>
      <c r="O200" s="196"/>
      <c r="P200" s="196"/>
      <c r="Q200" s="196"/>
      <c r="R200" s="196"/>
      <c r="S200" s="196"/>
      <c r="T200" s="197"/>
      <c r="AT200" s="198" t="s">
        <v>234</v>
      </c>
      <c r="AU200" s="198" t="s">
        <v>86</v>
      </c>
      <c r="AV200" s="13" t="s">
        <v>86</v>
      </c>
      <c r="AW200" s="13" t="s">
        <v>37</v>
      </c>
      <c r="AX200" s="13" t="s">
        <v>76</v>
      </c>
      <c r="AY200" s="198" t="s">
        <v>225</v>
      </c>
    </row>
    <row r="201" spans="1:65" s="14" customFormat="1" ht="11.25">
      <c r="B201" s="199"/>
      <c r="C201" s="200"/>
      <c r="D201" s="189" t="s">
        <v>234</v>
      </c>
      <c r="E201" s="201" t="s">
        <v>19</v>
      </c>
      <c r="F201" s="202" t="s">
        <v>245</v>
      </c>
      <c r="G201" s="200"/>
      <c r="H201" s="203">
        <v>54</v>
      </c>
      <c r="I201" s="204"/>
      <c r="J201" s="200"/>
      <c r="K201" s="200"/>
      <c r="L201" s="205"/>
      <c r="M201" s="206"/>
      <c r="N201" s="207"/>
      <c r="O201" s="207"/>
      <c r="P201" s="207"/>
      <c r="Q201" s="207"/>
      <c r="R201" s="207"/>
      <c r="S201" s="207"/>
      <c r="T201" s="208"/>
      <c r="AT201" s="209" t="s">
        <v>234</v>
      </c>
      <c r="AU201" s="209" t="s">
        <v>86</v>
      </c>
      <c r="AV201" s="14" t="s">
        <v>232</v>
      </c>
      <c r="AW201" s="14" t="s">
        <v>37</v>
      </c>
      <c r="AX201" s="14" t="s">
        <v>84</v>
      </c>
      <c r="AY201" s="209" t="s">
        <v>225</v>
      </c>
    </row>
    <row r="202" spans="1:65" s="2" customFormat="1" ht="24">
      <c r="A202" s="35"/>
      <c r="B202" s="36"/>
      <c r="C202" s="174" t="s">
        <v>944</v>
      </c>
      <c r="D202" s="174" t="s">
        <v>227</v>
      </c>
      <c r="E202" s="175" t="s">
        <v>938</v>
      </c>
      <c r="F202" s="176" t="s">
        <v>939</v>
      </c>
      <c r="G202" s="177" t="s">
        <v>559</v>
      </c>
      <c r="H202" s="178">
        <v>23</v>
      </c>
      <c r="I202" s="179"/>
      <c r="J202" s="180">
        <f>ROUND(I202*H202,2)</f>
        <v>0</v>
      </c>
      <c r="K202" s="176" t="s">
        <v>231</v>
      </c>
      <c r="L202" s="40"/>
      <c r="M202" s="181" t="s">
        <v>19</v>
      </c>
      <c r="N202" s="182" t="s">
        <v>47</v>
      </c>
      <c r="O202" s="65"/>
      <c r="P202" s="183">
        <f>O202*H202</f>
        <v>0</v>
      </c>
      <c r="Q202" s="183">
        <v>0</v>
      </c>
      <c r="R202" s="183">
        <f>Q202*H202</f>
        <v>0</v>
      </c>
      <c r="S202" s="183">
        <v>0</v>
      </c>
      <c r="T202" s="184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5" t="s">
        <v>232</v>
      </c>
      <c r="AT202" s="185" t="s">
        <v>227</v>
      </c>
      <c r="AU202" s="185" t="s">
        <v>86</v>
      </c>
      <c r="AY202" s="18" t="s">
        <v>225</v>
      </c>
      <c r="BE202" s="186">
        <f>IF(N202="základní",J202,0)</f>
        <v>0</v>
      </c>
      <c r="BF202" s="186">
        <f>IF(N202="snížená",J202,0)</f>
        <v>0</v>
      </c>
      <c r="BG202" s="186">
        <f>IF(N202="zákl. přenesená",J202,0)</f>
        <v>0</v>
      </c>
      <c r="BH202" s="186">
        <f>IF(N202="sníž. přenesená",J202,0)</f>
        <v>0</v>
      </c>
      <c r="BI202" s="186">
        <f>IF(N202="nulová",J202,0)</f>
        <v>0</v>
      </c>
      <c r="BJ202" s="18" t="s">
        <v>84</v>
      </c>
      <c r="BK202" s="186">
        <f>ROUND(I202*H202,2)</f>
        <v>0</v>
      </c>
      <c r="BL202" s="18" t="s">
        <v>232</v>
      </c>
      <c r="BM202" s="185" t="s">
        <v>940</v>
      </c>
    </row>
    <row r="203" spans="1:65" s="13" customFormat="1" ht="11.25">
      <c r="B203" s="187"/>
      <c r="C203" s="188"/>
      <c r="D203" s="189" t="s">
        <v>234</v>
      </c>
      <c r="E203" s="190" t="s">
        <v>19</v>
      </c>
      <c r="F203" s="191" t="s">
        <v>1247</v>
      </c>
      <c r="G203" s="188"/>
      <c r="H203" s="192">
        <v>23</v>
      </c>
      <c r="I203" s="193"/>
      <c r="J203" s="188"/>
      <c r="K203" s="188"/>
      <c r="L203" s="194"/>
      <c r="M203" s="195"/>
      <c r="N203" s="196"/>
      <c r="O203" s="196"/>
      <c r="P203" s="196"/>
      <c r="Q203" s="196"/>
      <c r="R203" s="196"/>
      <c r="S203" s="196"/>
      <c r="T203" s="197"/>
      <c r="AT203" s="198" t="s">
        <v>234</v>
      </c>
      <c r="AU203" s="198" t="s">
        <v>86</v>
      </c>
      <c r="AV203" s="13" t="s">
        <v>86</v>
      </c>
      <c r="AW203" s="13" t="s">
        <v>37</v>
      </c>
      <c r="AX203" s="13" t="s">
        <v>84</v>
      </c>
      <c r="AY203" s="198" t="s">
        <v>225</v>
      </c>
    </row>
    <row r="204" spans="1:65" s="2" customFormat="1" ht="24">
      <c r="A204" s="35"/>
      <c r="B204" s="36"/>
      <c r="C204" s="174" t="s">
        <v>946</v>
      </c>
      <c r="D204" s="174" t="s">
        <v>227</v>
      </c>
      <c r="E204" s="175" t="s">
        <v>941</v>
      </c>
      <c r="F204" s="176" t="s">
        <v>942</v>
      </c>
      <c r="G204" s="177" t="s">
        <v>559</v>
      </c>
      <c r="H204" s="178">
        <v>23</v>
      </c>
      <c r="I204" s="179"/>
      <c r="J204" s="180">
        <f>ROUND(I204*H204,2)</f>
        <v>0</v>
      </c>
      <c r="K204" s="176" t="s">
        <v>231</v>
      </c>
      <c r="L204" s="40"/>
      <c r="M204" s="181" t="s">
        <v>19</v>
      </c>
      <c r="N204" s="182" t="s">
        <v>47</v>
      </c>
      <c r="O204" s="65"/>
      <c r="P204" s="183">
        <f>O204*H204</f>
        <v>0</v>
      </c>
      <c r="Q204" s="183">
        <v>3.0000000000000001E-5</v>
      </c>
      <c r="R204" s="183">
        <f>Q204*H204</f>
        <v>6.8999999999999997E-4</v>
      </c>
      <c r="S204" s="183">
        <v>0</v>
      </c>
      <c r="T204" s="184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5" t="s">
        <v>232</v>
      </c>
      <c r="AT204" s="185" t="s">
        <v>227</v>
      </c>
      <c r="AU204" s="185" t="s">
        <v>86</v>
      </c>
      <c r="AY204" s="18" t="s">
        <v>225</v>
      </c>
      <c r="BE204" s="186">
        <f>IF(N204="základní",J204,0)</f>
        <v>0</v>
      </c>
      <c r="BF204" s="186">
        <f>IF(N204="snížená",J204,0)</f>
        <v>0</v>
      </c>
      <c r="BG204" s="186">
        <f>IF(N204="zákl. přenesená",J204,0)</f>
        <v>0</v>
      </c>
      <c r="BH204" s="186">
        <f>IF(N204="sníž. přenesená",J204,0)</f>
        <v>0</v>
      </c>
      <c r="BI204" s="186">
        <f>IF(N204="nulová",J204,0)</f>
        <v>0</v>
      </c>
      <c r="BJ204" s="18" t="s">
        <v>84</v>
      </c>
      <c r="BK204" s="186">
        <f>ROUND(I204*H204,2)</f>
        <v>0</v>
      </c>
      <c r="BL204" s="18" t="s">
        <v>232</v>
      </c>
      <c r="BM204" s="185" t="s">
        <v>943</v>
      </c>
    </row>
    <row r="205" spans="1:65" s="13" customFormat="1" ht="11.25">
      <c r="B205" s="187"/>
      <c r="C205" s="188"/>
      <c r="D205" s="189" t="s">
        <v>234</v>
      </c>
      <c r="E205" s="190" t="s">
        <v>19</v>
      </c>
      <c r="F205" s="191" t="s">
        <v>1247</v>
      </c>
      <c r="G205" s="188"/>
      <c r="H205" s="192">
        <v>23</v>
      </c>
      <c r="I205" s="193"/>
      <c r="J205" s="188"/>
      <c r="K205" s="188"/>
      <c r="L205" s="194"/>
      <c r="M205" s="195"/>
      <c r="N205" s="196"/>
      <c r="O205" s="196"/>
      <c r="P205" s="196"/>
      <c r="Q205" s="196"/>
      <c r="R205" s="196"/>
      <c r="S205" s="196"/>
      <c r="T205" s="197"/>
      <c r="AT205" s="198" t="s">
        <v>234</v>
      </c>
      <c r="AU205" s="198" t="s">
        <v>86</v>
      </c>
      <c r="AV205" s="13" t="s">
        <v>86</v>
      </c>
      <c r="AW205" s="13" t="s">
        <v>37</v>
      </c>
      <c r="AX205" s="13" t="s">
        <v>84</v>
      </c>
      <c r="AY205" s="198" t="s">
        <v>225</v>
      </c>
    </row>
    <row r="206" spans="1:65" s="2" customFormat="1" ht="36">
      <c r="A206" s="35"/>
      <c r="B206" s="36"/>
      <c r="C206" s="174" t="s">
        <v>952</v>
      </c>
      <c r="D206" s="174" t="s">
        <v>227</v>
      </c>
      <c r="E206" s="175" t="s">
        <v>574</v>
      </c>
      <c r="F206" s="176" t="s">
        <v>575</v>
      </c>
      <c r="G206" s="177" t="s">
        <v>576</v>
      </c>
      <c r="H206" s="178">
        <v>4</v>
      </c>
      <c r="I206" s="179"/>
      <c r="J206" s="180">
        <f>ROUND(I206*H206,2)</f>
        <v>0</v>
      </c>
      <c r="K206" s="176" t="s">
        <v>231</v>
      </c>
      <c r="L206" s="40"/>
      <c r="M206" s="181" t="s">
        <v>19</v>
      </c>
      <c r="N206" s="182" t="s">
        <v>47</v>
      </c>
      <c r="O206" s="65"/>
      <c r="P206" s="183">
        <f>O206*H206</f>
        <v>0</v>
      </c>
      <c r="Q206" s="183">
        <v>0</v>
      </c>
      <c r="R206" s="183">
        <f>Q206*H206</f>
        <v>0</v>
      </c>
      <c r="S206" s="183">
        <v>0</v>
      </c>
      <c r="T206" s="184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5" t="s">
        <v>232</v>
      </c>
      <c r="AT206" s="185" t="s">
        <v>227</v>
      </c>
      <c r="AU206" s="185" t="s">
        <v>86</v>
      </c>
      <c r="AY206" s="18" t="s">
        <v>225</v>
      </c>
      <c r="BE206" s="186">
        <f>IF(N206="základní",J206,0)</f>
        <v>0</v>
      </c>
      <c r="BF206" s="186">
        <f>IF(N206="snížená",J206,0)</f>
        <v>0</v>
      </c>
      <c r="BG206" s="186">
        <f>IF(N206="zákl. přenesená",J206,0)</f>
        <v>0</v>
      </c>
      <c r="BH206" s="186">
        <f>IF(N206="sníž. přenesená",J206,0)</f>
        <v>0</v>
      </c>
      <c r="BI206" s="186">
        <f>IF(N206="nulová",J206,0)</f>
        <v>0</v>
      </c>
      <c r="BJ206" s="18" t="s">
        <v>84</v>
      </c>
      <c r="BK206" s="186">
        <f>ROUND(I206*H206,2)</f>
        <v>0</v>
      </c>
      <c r="BL206" s="18" t="s">
        <v>232</v>
      </c>
      <c r="BM206" s="185" t="s">
        <v>1248</v>
      </c>
    </row>
    <row r="207" spans="1:65" s="2" customFormat="1" ht="78" customHeight="1">
      <c r="A207" s="35"/>
      <c r="B207" s="36"/>
      <c r="C207" s="174" t="s">
        <v>954</v>
      </c>
      <c r="D207" s="174" t="s">
        <v>227</v>
      </c>
      <c r="E207" s="175" t="s">
        <v>947</v>
      </c>
      <c r="F207" s="176" t="s">
        <v>948</v>
      </c>
      <c r="G207" s="177" t="s">
        <v>559</v>
      </c>
      <c r="H207" s="178">
        <v>24</v>
      </c>
      <c r="I207" s="179"/>
      <c r="J207" s="180">
        <f>ROUND(I207*H207,2)</f>
        <v>0</v>
      </c>
      <c r="K207" s="176" t="s">
        <v>231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9.0000000000000006E-5</v>
      </c>
      <c r="R207" s="183">
        <f>Q207*H207</f>
        <v>2.16E-3</v>
      </c>
      <c r="S207" s="183">
        <v>1.2E-2</v>
      </c>
      <c r="T207" s="184">
        <f>S207*H207</f>
        <v>0.28800000000000003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949</v>
      </c>
    </row>
    <row r="208" spans="1:65" s="2" customFormat="1" ht="19.5">
      <c r="A208" s="35"/>
      <c r="B208" s="36"/>
      <c r="C208" s="37"/>
      <c r="D208" s="189" t="s">
        <v>414</v>
      </c>
      <c r="E208" s="37"/>
      <c r="F208" s="220" t="s">
        <v>950</v>
      </c>
      <c r="G208" s="37"/>
      <c r="H208" s="37"/>
      <c r="I208" s="221"/>
      <c r="J208" s="37"/>
      <c r="K208" s="37"/>
      <c r="L208" s="40"/>
      <c r="M208" s="222"/>
      <c r="N208" s="223"/>
      <c r="O208" s="65"/>
      <c r="P208" s="65"/>
      <c r="Q208" s="65"/>
      <c r="R208" s="65"/>
      <c r="S208" s="65"/>
      <c r="T208" s="66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T208" s="18" t="s">
        <v>414</v>
      </c>
      <c r="AU208" s="18" t="s">
        <v>86</v>
      </c>
    </row>
    <row r="209" spans="1:65" s="13" customFormat="1" ht="11.25">
      <c r="B209" s="187"/>
      <c r="C209" s="188"/>
      <c r="D209" s="189" t="s">
        <v>234</v>
      </c>
      <c r="E209" s="190" t="s">
        <v>783</v>
      </c>
      <c r="F209" s="191" t="s">
        <v>1035</v>
      </c>
      <c r="G209" s="188"/>
      <c r="H209" s="192">
        <v>24</v>
      </c>
      <c r="I209" s="193"/>
      <c r="J209" s="188"/>
      <c r="K209" s="188"/>
      <c r="L209" s="194"/>
      <c r="M209" s="195"/>
      <c r="N209" s="196"/>
      <c r="O209" s="196"/>
      <c r="P209" s="196"/>
      <c r="Q209" s="196"/>
      <c r="R209" s="196"/>
      <c r="S209" s="196"/>
      <c r="T209" s="197"/>
      <c r="AT209" s="198" t="s">
        <v>234</v>
      </c>
      <c r="AU209" s="198" t="s">
        <v>86</v>
      </c>
      <c r="AV209" s="13" t="s">
        <v>86</v>
      </c>
      <c r="AW209" s="13" t="s">
        <v>37</v>
      </c>
      <c r="AX209" s="13" t="s">
        <v>84</v>
      </c>
      <c r="AY209" s="198" t="s">
        <v>225</v>
      </c>
    </row>
    <row r="210" spans="1:65" s="2" customFormat="1" ht="55.5" customHeight="1">
      <c r="A210" s="35"/>
      <c r="B210" s="36"/>
      <c r="C210" s="174" t="s">
        <v>956</v>
      </c>
      <c r="D210" s="174" t="s">
        <v>227</v>
      </c>
      <c r="E210" s="175" t="s">
        <v>596</v>
      </c>
      <c r="F210" s="176" t="s">
        <v>597</v>
      </c>
      <c r="G210" s="177" t="s">
        <v>380</v>
      </c>
      <c r="H210" s="178">
        <v>1</v>
      </c>
      <c r="I210" s="179"/>
      <c r="J210" s="180">
        <f>ROUND(I210*H210,2)</f>
        <v>0</v>
      </c>
      <c r="K210" s="176" t="s">
        <v>231</v>
      </c>
      <c r="L210" s="40"/>
      <c r="M210" s="181" t="s">
        <v>19</v>
      </c>
      <c r="N210" s="182" t="s">
        <v>47</v>
      </c>
      <c r="O210" s="65"/>
      <c r="P210" s="183">
        <f>O210*H210</f>
        <v>0</v>
      </c>
      <c r="Q210" s="183">
        <v>0</v>
      </c>
      <c r="R210" s="183">
        <f>Q210*H210</f>
        <v>0</v>
      </c>
      <c r="S210" s="183">
        <v>4.0000000000000001E-3</v>
      </c>
      <c r="T210" s="184">
        <f>S210*H210</f>
        <v>4.0000000000000001E-3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5" t="s">
        <v>232</v>
      </c>
      <c r="AT210" s="185" t="s">
        <v>227</v>
      </c>
      <c r="AU210" s="185" t="s">
        <v>86</v>
      </c>
      <c r="AY210" s="18" t="s">
        <v>225</v>
      </c>
      <c r="BE210" s="186">
        <f>IF(N210="základní",J210,0)</f>
        <v>0</v>
      </c>
      <c r="BF210" s="186">
        <f>IF(N210="snížená",J210,0)</f>
        <v>0</v>
      </c>
      <c r="BG210" s="186">
        <f>IF(N210="zákl. přenesená",J210,0)</f>
        <v>0</v>
      </c>
      <c r="BH210" s="186">
        <f>IF(N210="sníž. přenesená",J210,0)</f>
        <v>0</v>
      </c>
      <c r="BI210" s="186">
        <f>IF(N210="nulová",J210,0)</f>
        <v>0</v>
      </c>
      <c r="BJ210" s="18" t="s">
        <v>84</v>
      </c>
      <c r="BK210" s="186">
        <f>ROUND(I210*H210,2)</f>
        <v>0</v>
      </c>
      <c r="BL210" s="18" t="s">
        <v>232</v>
      </c>
      <c r="BM210" s="185" t="s">
        <v>1249</v>
      </c>
    </row>
    <row r="211" spans="1:65" s="13" customFormat="1" ht="11.25">
      <c r="B211" s="187"/>
      <c r="C211" s="188"/>
      <c r="D211" s="189" t="s">
        <v>234</v>
      </c>
      <c r="E211" s="190" t="s">
        <v>19</v>
      </c>
      <c r="F211" s="191" t="s">
        <v>1234</v>
      </c>
      <c r="G211" s="188"/>
      <c r="H211" s="192">
        <v>1</v>
      </c>
      <c r="I211" s="193"/>
      <c r="J211" s="188"/>
      <c r="K211" s="188"/>
      <c r="L211" s="194"/>
      <c r="M211" s="195"/>
      <c r="N211" s="196"/>
      <c r="O211" s="196"/>
      <c r="P211" s="196"/>
      <c r="Q211" s="196"/>
      <c r="R211" s="196"/>
      <c r="S211" s="196"/>
      <c r="T211" s="197"/>
      <c r="AT211" s="198" t="s">
        <v>234</v>
      </c>
      <c r="AU211" s="198" t="s">
        <v>86</v>
      </c>
      <c r="AV211" s="13" t="s">
        <v>86</v>
      </c>
      <c r="AW211" s="13" t="s">
        <v>37</v>
      </c>
      <c r="AX211" s="13" t="s">
        <v>84</v>
      </c>
      <c r="AY211" s="198" t="s">
        <v>225</v>
      </c>
    </row>
    <row r="212" spans="1:65" s="2" customFormat="1" ht="55.5" customHeight="1">
      <c r="A212" s="35"/>
      <c r="B212" s="36"/>
      <c r="C212" s="174" t="s">
        <v>957</v>
      </c>
      <c r="D212" s="174" t="s">
        <v>227</v>
      </c>
      <c r="E212" s="175" t="s">
        <v>608</v>
      </c>
      <c r="F212" s="176" t="s">
        <v>667</v>
      </c>
      <c r="G212" s="177" t="s">
        <v>230</v>
      </c>
      <c r="H212" s="178">
        <v>15.3</v>
      </c>
      <c r="I212" s="179"/>
      <c r="J212" s="180">
        <f>ROUND(I212*H212,2)</f>
        <v>0</v>
      </c>
      <c r="K212" s="176" t="s">
        <v>19</v>
      </c>
      <c r="L212" s="40"/>
      <c r="M212" s="181" t="s">
        <v>19</v>
      </c>
      <c r="N212" s="182" t="s">
        <v>47</v>
      </c>
      <c r="O212" s="65"/>
      <c r="P212" s="183">
        <f>O212*H212</f>
        <v>0</v>
      </c>
      <c r="Q212" s="183">
        <v>0</v>
      </c>
      <c r="R212" s="183">
        <f>Q212*H212</f>
        <v>0</v>
      </c>
      <c r="S212" s="183">
        <v>0</v>
      </c>
      <c r="T212" s="184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5" t="s">
        <v>232</v>
      </c>
      <c r="AT212" s="185" t="s">
        <v>227</v>
      </c>
      <c r="AU212" s="185" t="s">
        <v>86</v>
      </c>
      <c r="AY212" s="18" t="s">
        <v>225</v>
      </c>
      <c r="BE212" s="186">
        <f>IF(N212="základní",J212,0)</f>
        <v>0</v>
      </c>
      <c r="BF212" s="186">
        <f>IF(N212="snížená",J212,0)</f>
        <v>0</v>
      </c>
      <c r="BG212" s="186">
        <f>IF(N212="zákl. přenesená",J212,0)</f>
        <v>0</v>
      </c>
      <c r="BH212" s="186">
        <f>IF(N212="sníž. přenesená",J212,0)</f>
        <v>0</v>
      </c>
      <c r="BI212" s="186">
        <f>IF(N212="nulová",J212,0)</f>
        <v>0</v>
      </c>
      <c r="BJ212" s="18" t="s">
        <v>84</v>
      </c>
      <c r="BK212" s="186">
        <f>ROUND(I212*H212,2)</f>
        <v>0</v>
      </c>
      <c r="BL212" s="18" t="s">
        <v>232</v>
      </c>
      <c r="BM212" s="185" t="s">
        <v>955</v>
      </c>
    </row>
    <row r="213" spans="1:65" s="2" customFormat="1" ht="19.5">
      <c r="A213" s="35"/>
      <c r="B213" s="36"/>
      <c r="C213" s="37"/>
      <c r="D213" s="189" t="s">
        <v>414</v>
      </c>
      <c r="E213" s="37"/>
      <c r="F213" s="220" t="s">
        <v>669</v>
      </c>
      <c r="G213" s="37"/>
      <c r="H213" s="37"/>
      <c r="I213" s="221"/>
      <c r="J213" s="37"/>
      <c r="K213" s="37"/>
      <c r="L213" s="40"/>
      <c r="M213" s="222"/>
      <c r="N213" s="223"/>
      <c r="O213" s="65"/>
      <c r="P213" s="65"/>
      <c r="Q213" s="65"/>
      <c r="R213" s="65"/>
      <c r="S213" s="65"/>
      <c r="T213" s="66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T213" s="18" t="s">
        <v>414</v>
      </c>
      <c r="AU213" s="18" t="s">
        <v>86</v>
      </c>
    </row>
    <row r="214" spans="1:65" s="13" customFormat="1" ht="11.25">
      <c r="B214" s="187"/>
      <c r="C214" s="188"/>
      <c r="D214" s="189" t="s">
        <v>234</v>
      </c>
      <c r="E214" s="190" t="s">
        <v>19</v>
      </c>
      <c r="F214" s="191" t="s">
        <v>670</v>
      </c>
      <c r="G214" s="188"/>
      <c r="H214" s="192">
        <v>15.3</v>
      </c>
      <c r="I214" s="193"/>
      <c r="J214" s="188"/>
      <c r="K214" s="188"/>
      <c r="L214" s="194"/>
      <c r="M214" s="195"/>
      <c r="N214" s="196"/>
      <c r="O214" s="196"/>
      <c r="P214" s="196"/>
      <c r="Q214" s="196"/>
      <c r="R214" s="196"/>
      <c r="S214" s="196"/>
      <c r="T214" s="197"/>
      <c r="AT214" s="198" t="s">
        <v>234</v>
      </c>
      <c r="AU214" s="198" t="s">
        <v>86</v>
      </c>
      <c r="AV214" s="13" t="s">
        <v>86</v>
      </c>
      <c r="AW214" s="13" t="s">
        <v>37</v>
      </c>
      <c r="AX214" s="13" t="s">
        <v>84</v>
      </c>
      <c r="AY214" s="198" t="s">
        <v>225</v>
      </c>
    </row>
    <row r="215" spans="1:65" s="12" customFormat="1" ht="22.9" customHeight="1">
      <c r="B215" s="158"/>
      <c r="C215" s="159"/>
      <c r="D215" s="160" t="s">
        <v>75</v>
      </c>
      <c r="E215" s="172" t="s">
        <v>628</v>
      </c>
      <c r="F215" s="172" t="s">
        <v>629</v>
      </c>
      <c r="G215" s="159"/>
      <c r="H215" s="159"/>
      <c r="I215" s="162"/>
      <c r="J215" s="173">
        <f>BK215</f>
        <v>0</v>
      </c>
      <c r="K215" s="159"/>
      <c r="L215" s="164"/>
      <c r="M215" s="165"/>
      <c r="N215" s="166"/>
      <c r="O215" s="166"/>
      <c r="P215" s="167">
        <f>SUM(P216:P221)</f>
        <v>0</v>
      </c>
      <c r="Q215" s="166"/>
      <c r="R215" s="167">
        <f>SUM(R216:R221)</f>
        <v>0</v>
      </c>
      <c r="S215" s="166"/>
      <c r="T215" s="168">
        <f>SUM(T216:T221)</f>
        <v>0</v>
      </c>
      <c r="AR215" s="169" t="s">
        <v>84</v>
      </c>
      <c r="AT215" s="170" t="s">
        <v>75</v>
      </c>
      <c r="AU215" s="170" t="s">
        <v>84</v>
      </c>
      <c r="AY215" s="169" t="s">
        <v>225</v>
      </c>
      <c r="BK215" s="171">
        <f>SUM(BK216:BK221)</f>
        <v>0</v>
      </c>
    </row>
    <row r="216" spans="1:65" s="2" customFormat="1" ht="36">
      <c r="A216" s="35"/>
      <c r="B216" s="36"/>
      <c r="C216" s="174" t="s">
        <v>959</v>
      </c>
      <c r="D216" s="174" t="s">
        <v>227</v>
      </c>
      <c r="E216" s="175" t="s">
        <v>631</v>
      </c>
      <c r="F216" s="176" t="s">
        <v>632</v>
      </c>
      <c r="G216" s="177" t="s">
        <v>361</v>
      </c>
      <c r="H216" s="178">
        <v>36.008000000000003</v>
      </c>
      <c r="I216" s="179"/>
      <c r="J216" s="180">
        <f>ROUND(I216*H216,2)</f>
        <v>0</v>
      </c>
      <c r="K216" s="176" t="s">
        <v>231</v>
      </c>
      <c r="L216" s="40"/>
      <c r="M216" s="181" t="s">
        <v>19</v>
      </c>
      <c r="N216" s="182" t="s">
        <v>47</v>
      </c>
      <c r="O216" s="65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5" t="s">
        <v>232</v>
      </c>
      <c r="AT216" s="185" t="s">
        <v>227</v>
      </c>
      <c r="AU216" s="185" t="s">
        <v>86</v>
      </c>
      <c r="AY216" s="18" t="s">
        <v>225</v>
      </c>
      <c r="BE216" s="186">
        <f>IF(N216="základní",J216,0)</f>
        <v>0</v>
      </c>
      <c r="BF216" s="186">
        <f>IF(N216="snížená",J216,0)</f>
        <v>0</v>
      </c>
      <c r="BG216" s="186">
        <f>IF(N216="zákl. přenesená",J216,0)</f>
        <v>0</v>
      </c>
      <c r="BH216" s="186">
        <f>IF(N216="sníž. přenesená",J216,0)</f>
        <v>0</v>
      </c>
      <c r="BI216" s="186">
        <f>IF(N216="nulová",J216,0)</f>
        <v>0</v>
      </c>
      <c r="BJ216" s="18" t="s">
        <v>84</v>
      </c>
      <c r="BK216" s="186">
        <f>ROUND(I216*H216,2)</f>
        <v>0</v>
      </c>
      <c r="BL216" s="18" t="s">
        <v>232</v>
      </c>
      <c r="BM216" s="185" t="s">
        <v>671</v>
      </c>
    </row>
    <row r="217" spans="1:65" s="2" customFormat="1" ht="36">
      <c r="A217" s="35"/>
      <c r="B217" s="36"/>
      <c r="C217" s="174" t="s">
        <v>961</v>
      </c>
      <c r="D217" s="174" t="s">
        <v>227</v>
      </c>
      <c r="E217" s="175" t="s">
        <v>635</v>
      </c>
      <c r="F217" s="176" t="s">
        <v>636</v>
      </c>
      <c r="G217" s="177" t="s">
        <v>361</v>
      </c>
      <c r="H217" s="178">
        <v>360.08</v>
      </c>
      <c r="I217" s="179"/>
      <c r="J217" s="180">
        <f>ROUND(I217*H217,2)</f>
        <v>0</v>
      </c>
      <c r="K217" s="176" t="s">
        <v>231</v>
      </c>
      <c r="L217" s="40"/>
      <c r="M217" s="181" t="s">
        <v>19</v>
      </c>
      <c r="N217" s="182" t="s">
        <v>47</v>
      </c>
      <c r="O217" s="65"/>
      <c r="P217" s="183">
        <f>O217*H217</f>
        <v>0</v>
      </c>
      <c r="Q217" s="183">
        <v>0</v>
      </c>
      <c r="R217" s="183">
        <f>Q217*H217</f>
        <v>0</v>
      </c>
      <c r="S217" s="183">
        <v>0</v>
      </c>
      <c r="T217" s="184">
        <f>S217*H217</f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5" t="s">
        <v>232</v>
      </c>
      <c r="AT217" s="185" t="s">
        <v>227</v>
      </c>
      <c r="AU217" s="185" t="s">
        <v>86</v>
      </c>
      <c r="AY217" s="18" t="s">
        <v>225</v>
      </c>
      <c r="BE217" s="186">
        <f>IF(N217="základní",J217,0)</f>
        <v>0</v>
      </c>
      <c r="BF217" s="186">
        <f>IF(N217="snížená",J217,0)</f>
        <v>0</v>
      </c>
      <c r="BG217" s="186">
        <f>IF(N217="zákl. přenesená",J217,0)</f>
        <v>0</v>
      </c>
      <c r="BH217" s="186">
        <f>IF(N217="sníž. přenesená",J217,0)</f>
        <v>0</v>
      </c>
      <c r="BI217" s="186">
        <f>IF(N217="nulová",J217,0)</f>
        <v>0</v>
      </c>
      <c r="BJ217" s="18" t="s">
        <v>84</v>
      </c>
      <c r="BK217" s="186">
        <f>ROUND(I217*H217,2)</f>
        <v>0</v>
      </c>
      <c r="BL217" s="18" t="s">
        <v>232</v>
      </c>
      <c r="BM217" s="185" t="s">
        <v>672</v>
      </c>
    </row>
    <row r="218" spans="1:65" s="13" customFormat="1" ht="11.25">
      <c r="B218" s="187"/>
      <c r="C218" s="188"/>
      <c r="D218" s="189" t="s">
        <v>234</v>
      </c>
      <c r="E218" s="188"/>
      <c r="F218" s="191" t="s">
        <v>1250</v>
      </c>
      <c r="G218" s="188"/>
      <c r="H218" s="192">
        <v>360.08</v>
      </c>
      <c r="I218" s="193"/>
      <c r="J218" s="188"/>
      <c r="K218" s="188"/>
      <c r="L218" s="194"/>
      <c r="M218" s="195"/>
      <c r="N218" s="196"/>
      <c r="O218" s="196"/>
      <c r="P218" s="196"/>
      <c r="Q218" s="196"/>
      <c r="R218" s="196"/>
      <c r="S218" s="196"/>
      <c r="T218" s="197"/>
      <c r="AT218" s="198" t="s">
        <v>234</v>
      </c>
      <c r="AU218" s="198" t="s">
        <v>86</v>
      </c>
      <c r="AV218" s="13" t="s">
        <v>86</v>
      </c>
      <c r="AW218" s="13" t="s">
        <v>4</v>
      </c>
      <c r="AX218" s="13" t="s">
        <v>84</v>
      </c>
      <c r="AY218" s="198" t="s">
        <v>225</v>
      </c>
    </row>
    <row r="219" spans="1:65" s="2" customFormat="1" ht="44.25" customHeight="1">
      <c r="A219" s="35"/>
      <c r="B219" s="36"/>
      <c r="C219" s="174" t="s">
        <v>965</v>
      </c>
      <c r="D219" s="174" t="s">
        <v>227</v>
      </c>
      <c r="E219" s="175" t="s">
        <v>641</v>
      </c>
      <c r="F219" s="176" t="s">
        <v>642</v>
      </c>
      <c r="G219" s="177" t="s">
        <v>361</v>
      </c>
      <c r="H219" s="178">
        <v>6.4630000000000001</v>
      </c>
      <c r="I219" s="179"/>
      <c r="J219" s="180">
        <f>ROUND(I219*H219,2)</f>
        <v>0</v>
      </c>
      <c r="K219" s="176" t="s">
        <v>231</v>
      </c>
      <c r="L219" s="40"/>
      <c r="M219" s="181" t="s">
        <v>19</v>
      </c>
      <c r="N219" s="182" t="s">
        <v>47</v>
      </c>
      <c r="O219" s="65"/>
      <c r="P219" s="183">
        <f>O219*H219</f>
        <v>0</v>
      </c>
      <c r="Q219" s="183">
        <v>0</v>
      </c>
      <c r="R219" s="183">
        <f>Q219*H219</f>
        <v>0</v>
      </c>
      <c r="S219" s="183">
        <v>0</v>
      </c>
      <c r="T219" s="184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5" t="s">
        <v>232</v>
      </c>
      <c r="AT219" s="185" t="s">
        <v>227</v>
      </c>
      <c r="AU219" s="185" t="s">
        <v>86</v>
      </c>
      <c r="AY219" s="18" t="s">
        <v>225</v>
      </c>
      <c r="BE219" s="186">
        <f>IF(N219="základní",J219,0)</f>
        <v>0</v>
      </c>
      <c r="BF219" s="186">
        <f>IF(N219="snížená",J219,0)</f>
        <v>0</v>
      </c>
      <c r="BG219" s="186">
        <f>IF(N219="zákl. přenesená",J219,0)</f>
        <v>0</v>
      </c>
      <c r="BH219" s="186">
        <f>IF(N219="sníž. přenesená",J219,0)</f>
        <v>0</v>
      </c>
      <c r="BI219" s="186">
        <f>IF(N219="nulová",J219,0)</f>
        <v>0</v>
      </c>
      <c r="BJ219" s="18" t="s">
        <v>84</v>
      </c>
      <c r="BK219" s="186">
        <f>ROUND(I219*H219,2)</f>
        <v>0</v>
      </c>
      <c r="BL219" s="18" t="s">
        <v>232</v>
      </c>
      <c r="BM219" s="185" t="s">
        <v>960</v>
      </c>
    </row>
    <row r="220" spans="1:65" s="2" customFormat="1" ht="44.25" customHeight="1">
      <c r="A220" s="35"/>
      <c r="B220" s="36"/>
      <c r="C220" s="174" t="s">
        <v>967</v>
      </c>
      <c r="D220" s="174" t="s">
        <v>227</v>
      </c>
      <c r="E220" s="175" t="s">
        <v>645</v>
      </c>
      <c r="F220" s="176" t="s">
        <v>646</v>
      </c>
      <c r="G220" s="177" t="s">
        <v>361</v>
      </c>
      <c r="H220" s="178">
        <v>11.286</v>
      </c>
      <c r="I220" s="179"/>
      <c r="J220" s="180">
        <f>ROUND(I220*H220,2)</f>
        <v>0</v>
      </c>
      <c r="K220" s="176" t="s">
        <v>231</v>
      </c>
      <c r="L220" s="40"/>
      <c r="M220" s="181" t="s">
        <v>19</v>
      </c>
      <c r="N220" s="182" t="s">
        <v>47</v>
      </c>
      <c r="O220" s="65"/>
      <c r="P220" s="183">
        <f>O220*H220</f>
        <v>0</v>
      </c>
      <c r="Q220" s="183">
        <v>0</v>
      </c>
      <c r="R220" s="183">
        <f>Q220*H220</f>
        <v>0</v>
      </c>
      <c r="S220" s="183">
        <v>0</v>
      </c>
      <c r="T220" s="184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5" t="s">
        <v>232</v>
      </c>
      <c r="AT220" s="185" t="s">
        <v>227</v>
      </c>
      <c r="AU220" s="185" t="s">
        <v>86</v>
      </c>
      <c r="AY220" s="18" t="s">
        <v>225</v>
      </c>
      <c r="BE220" s="186">
        <f>IF(N220="základní",J220,0)</f>
        <v>0</v>
      </c>
      <c r="BF220" s="186">
        <f>IF(N220="snížená",J220,0)</f>
        <v>0</v>
      </c>
      <c r="BG220" s="186">
        <f>IF(N220="zákl. přenesená",J220,0)</f>
        <v>0</v>
      </c>
      <c r="BH220" s="186">
        <f>IF(N220="sníž. přenesená",J220,0)</f>
        <v>0</v>
      </c>
      <c r="BI220" s="186">
        <f>IF(N220="nulová",J220,0)</f>
        <v>0</v>
      </c>
      <c r="BJ220" s="18" t="s">
        <v>84</v>
      </c>
      <c r="BK220" s="186">
        <f>ROUND(I220*H220,2)</f>
        <v>0</v>
      </c>
      <c r="BL220" s="18" t="s">
        <v>232</v>
      </c>
      <c r="BM220" s="185" t="s">
        <v>966</v>
      </c>
    </row>
    <row r="221" spans="1:65" s="2" customFormat="1" ht="44.25" customHeight="1">
      <c r="A221" s="35"/>
      <c r="B221" s="36"/>
      <c r="C221" s="174" t="s">
        <v>970</v>
      </c>
      <c r="D221" s="174" t="s">
        <v>227</v>
      </c>
      <c r="E221" s="175" t="s">
        <v>968</v>
      </c>
      <c r="F221" s="176" t="s">
        <v>841</v>
      </c>
      <c r="G221" s="177" t="s">
        <v>361</v>
      </c>
      <c r="H221" s="178">
        <v>14.16</v>
      </c>
      <c r="I221" s="179"/>
      <c r="J221" s="180">
        <f>ROUND(I221*H221,2)</f>
        <v>0</v>
      </c>
      <c r="K221" s="176" t="s">
        <v>231</v>
      </c>
      <c r="L221" s="40"/>
      <c r="M221" s="181" t="s">
        <v>19</v>
      </c>
      <c r="N221" s="182" t="s">
        <v>47</v>
      </c>
      <c r="O221" s="65"/>
      <c r="P221" s="183">
        <f>O221*H221</f>
        <v>0</v>
      </c>
      <c r="Q221" s="183">
        <v>0</v>
      </c>
      <c r="R221" s="183">
        <f>Q221*H221</f>
        <v>0</v>
      </c>
      <c r="S221" s="183">
        <v>0</v>
      </c>
      <c r="T221" s="184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5" t="s">
        <v>232</v>
      </c>
      <c r="AT221" s="185" t="s">
        <v>227</v>
      </c>
      <c r="AU221" s="185" t="s">
        <v>86</v>
      </c>
      <c r="AY221" s="18" t="s">
        <v>225</v>
      </c>
      <c r="BE221" s="186">
        <f>IF(N221="základní",J221,0)</f>
        <v>0</v>
      </c>
      <c r="BF221" s="186">
        <f>IF(N221="snížená",J221,0)</f>
        <v>0</v>
      </c>
      <c r="BG221" s="186">
        <f>IF(N221="zákl. přenesená",J221,0)</f>
        <v>0</v>
      </c>
      <c r="BH221" s="186">
        <f>IF(N221="sníž. přenesená",J221,0)</f>
        <v>0</v>
      </c>
      <c r="BI221" s="186">
        <f>IF(N221="nulová",J221,0)</f>
        <v>0</v>
      </c>
      <c r="BJ221" s="18" t="s">
        <v>84</v>
      </c>
      <c r="BK221" s="186">
        <f>ROUND(I221*H221,2)</f>
        <v>0</v>
      </c>
      <c r="BL221" s="18" t="s">
        <v>232</v>
      </c>
      <c r="BM221" s="185" t="s">
        <v>969</v>
      </c>
    </row>
    <row r="222" spans="1:65" s="12" customFormat="1" ht="22.9" customHeight="1">
      <c r="B222" s="158"/>
      <c r="C222" s="159"/>
      <c r="D222" s="160" t="s">
        <v>75</v>
      </c>
      <c r="E222" s="172" t="s">
        <v>648</v>
      </c>
      <c r="F222" s="172" t="s">
        <v>649</v>
      </c>
      <c r="G222" s="159"/>
      <c r="H222" s="159"/>
      <c r="I222" s="162"/>
      <c r="J222" s="173">
        <f>BK222</f>
        <v>0</v>
      </c>
      <c r="K222" s="159"/>
      <c r="L222" s="164"/>
      <c r="M222" s="165"/>
      <c r="N222" s="166"/>
      <c r="O222" s="166"/>
      <c r="P222" s="167">
        <f>P223</f>
        <v>0</v>
      </c>
      <c r="Q222" s="166"/>
      <c r="R222" s="167">
        <f>R223</f>
        <v>0</v>
      </c>
      <c r="S222" s="166"/>
      <c r="T222" s="168">
        <f>T223</f>
        <v>0</v>
      </c>
      <c r="AR222" s="169" t="s">
        <v>84</v>
      </c>
      <c r="AT222" s="170" t="s">
        <v>75</v>
      </c>
      <c r="AU222" s="170" t="s">
        <v>84</v>
      </c>
      <c r="AY222" s="169" t="s">
        <v>225</v>
      </c>
      <c r="BK222" s="171">
        <f>BK223</f>
        <v>0</v>
      </c>
    </row>
    <row r="223" spans="1:65" s="2" customFormat="1" ht="44.25" customHeight="1">
      <c r="A223" s="35"/>
      <c r="B223" s="36"/>
      <c r="C223" s="174" t="s">
        <v>972</v>
      </c>
      <c r="D223" s="174" t="s">
        <v>227</v>
      </c>
      <c r="E223" s="175" t="s">
        <v>674</v>
      </c>
      <c r="F223" s="176" t="s">
        <v>675</v>
      </c>
      <c r="G223" s="177" t="s">
        <v>361</v>
      </c>
      <c r="H223" s="178">
        <v>74.284000000000006</v>
      </c>
      <c r="I223" s="179"/>
      <c r="J223" s="180">
        <f>ROUND(I223*H223,2)</f>
        <v>0</v>
      </c>
      <c r="K223" s="176" t="s">
        <v>231</v>
      </c>
      <c r="L223" s="40"/>
      <c r="M223" s="181" t="s">
        <v>19</v>
      </c>
      <c r="N223" s="182" t="s">
        <v>47</v>
      </c>
      <c r="O223" s="65"/>
      <c r="P223" s="183">
        <f>O223*H223</f>
        <v>0</v>
      </c>
      <c r="Q223" s="183">
        <v>0</v>
      </c>
      <c r="R223" s="183">
        <f>Q223*H223</f>
        <v>0</v>
      </c>
      <c r="S223" s="183">
        <v>0</v>
      </c>
      <c r="T223" s="184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5" t="s">
        <v>232</v>
      </c>
      <c r="AT223" s="185" t="s">
        <v>227</v>
      </c>
      <c r="AU223" s="185" t="s">
        <v>86</v>
      </c>
      <c r="AY223" s="18" t="s">
        <v>225</v>
      </c>
      <c r="BE223" s="186">
        <f>IF(N223="základní",J223,0)</f>
        <v>0</v>
      </c>
      <c r="BF223" s="186">
        <f>IF(N223="snížená",J223,0)</f>
        <v>0</v>
      </c>
      <c r="BG223" s="186">
        <f>IF(N223="zákl. přenesená",J223,0)</f>
        <v>0</v>
      </c>
      <c r="BH223" s="186">
        <f>IF(N223="sníž. přenesená",J223,0)</f>
        <v>0</v>
      </c>
      <c r="BI223" s="186">
        <f>IF(N223="nulová",J223,0)</f>
        <v>0</v>
      </c>
      <c r="BJ223" s="18" t="s">
        <v>84</v>
      </c>
      <c r="BK223" s="186">
        <f>ROUND(I223*H223,2)</f>
        <v>0</v>
      </c>
      <c r="BL223" s="18" t="s">
        <v>232</v>
      </c>
      <c r="BM223" s="185" t="s">
        <v>971</v>
      </c>
    </row>
    <row r="224" spans="1:65" s="12" customFormat="1" ht="25.9" customHeight="1">
      <c r="B224" s="158"/>
      <c r="C224" s="159"/>
      <c r="D224" s="160" t="s">
        <v>75</v>
      </c>
      <c r="E224" s="161" t="s">
        <v>677</v>
      </c>
      <c r="F224" s="161" t="s">
        <v>678</v>
      </c>
      <c r="G224" s="159"/>
      <c r="H224" s="159"/>
      <c r="I224" s="162"/>
      <c r="J224" s="163">
        <f>BK224</f>
        <v>0</v>
      </c>
      <c r="K224" s="159"/>
      <c r="L224" s="164"/>
      <c r="M224" s="165"/>
      <c r="N224" s="166"/>
      <c r="O224" s="166"/>
      <c r="P224" s="167">
        <f>P225+P237</f>
        <v>0</v>
      </c>
      <c r="Q224" s="166"/>
      <c r="R224" s="167">
        <f>R225+R237</f>
        <v>0.47221920000000001</v>
      </c>
      <c r="S224" s="166"/>
      <c r="T224" s="168">
        <f>T225+T237</f>
        <v>0.34500000000000003</v>
      </c>
      <c r="AR224" s="169" t="s">
        <v>86</v>
      </c>
      <c r="AT224" s="170" t="s">
        <v>75</v>
      </c>
      <c r="AU224" s="170" t="s">
        <v>76</v>
      </c>
      <c r="AY224" s="169" t="s">
        <v>225</v>
      </c>
      <c r="BK224" s="171">
        <f>BK225+BK237</f>
        <v>0</v>
      </c>
    </row>
    <row r="225" spans="1:65" s="12" customFormat="1" ht="22.9" customHeight="1">
      <c r="B225" s="158"/>
      <c r="C225" s="159"/>
      <c r="D225" s="160" t="s">
        <v>75</v>
      </c>
      <c r="E225" s="172" t="s">
        <v>679</v>
      </c>
      <c r="F225" s="172" t="s">
        <v>680</v>
      </c>
      <c r="G225" s="159"/>
      <c r="H225" s="159"/>
      <c r="I225" s="162"/>
      <c r="J225" s="173">
        <f>BK225</f>
        <v>0</v>
      </c>
      <c r="K225" s="159"/>
      <c r="L225" s="164"/>
      <c r="M225" s="165"/>
      <c r="N225" s="166"/>
      <c r="O225" s="166"/>
      <c r="P225" s="167">
        <f>SUM(P226:P236)</f>
        <v>0</v>
      </c>
      <c r="Q225" s="166"/>
      <c r="R225" s="167">
        <f>SUM(R226:R236)</f>
        <v>0.44940000000000002</v>
      </c>
      <c r="S225" s="166"/>
      <c r="T225" s="168">
        <f>SUM(T226:T236)</f>
        <v>0.34500000000000003</v>
      </c>
      <c r="AR225" s="169" t="s">
        <v>86</v>
      </c>
      <c r="AT225" s="170" t="s">
        <v>75</v>
      </c>
      <c r="AU225" s="170" t="s">
        <v>84</v>
      </c>
      <c r="AY225" s="169" t="s">
        <v>225</v>
      </c>
      <c r="BK225" s="171">
        <f>SUM(BK226:BK236)</f>
        <v>0</v>
      </c>
    </row>
    <row r="226" spans="1:65" s="2" customFormat="1" ht="24">
      <c r="A226" s="35"/>
      <c r="B226" s="36"/>
      <c r="C226" s="174" t="s">
        <v>974</v>
      </c>
      <c r="D226" s="174" t="s">
        <v>227</v>
      </c>
      <c r="E226" s="175" t="s">
        <v>681</v>
      </c>
      <c r="F226" s="176" t="s">
        <v>682</v>
      </c>
      <c r="G226" s="177" t="s">
        <v>683</v>
      </c>
      <c r="H226" s="178">
        <v>428</v>
      </c>
      <c r="I226" s="179"/>
      <c r="J226" s="180">
        <f>ROUND(I226*H226,2)</f>
        <v>0</v>
      </c>
      <c r="K226" s="176" t="s">
        <v>231</v>
      </c>
      <c r="L226" s="40"/>
      <c r="M226" s="181" t="s">
        <v>19</v>
      </c>
      <c r="N226" s="182" t="s">
        <v>47</v>
      </c>
      <c r="O226" s="65"/>
      <c r="P226" s="183">
        <f>O226*H226</f>
        <v>0</v>
      </c>
      <c r="Q226" s="183">
        <v>5.0000000000000002E-5</v>
      </c>
      <c r="R226" s="183">
        <f>Q226*H226</f>
        <v>2.1400000000000002E-2</v>
      </c>
      <c r="S226" s="183">
        <v>0</v>
      </c>
      <c r="T226" s="184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5" t="s">
        <v>128</v>
      </c>
      <c r="AT226" s="185" t="s">
        <v>227</v>
      </c>
      <c r="AU226" s="185" t="s">
        <v>86</v>
      </c>
      <c r="AY226" s="18" t="s">
        <v>225</v>
      </c>
      <c r="BE226" s="186">
        <f>IF(N226="základní",J226,0)</f>
        <v>0</v>
      </c>
      <c r="BF226" s="186">
        <f>IF(N226="snížená",J226,0)</f>
        <v>0</v>
      </c>
      <c r="BG226" s="186">
        <f>IF(N226="zákl. přenesená",J226,0)</f>
        <v>0</v>
      </c>
      <c r="BH226" s="186">
        <f>IF(N226="sníž. přenesená",J226,0)</f>
        <v>0</v>
      </c>
      <c r="BI226" s="186">
        <f>IF(N226="nulová",J226,0)</f>
        <v>0</v>
      </c>
      <c r="BJ226" s="18" t="s">
        <v>84</v>
      </c>
      <c r="BK226" s="186">
        <f>ROUND(I226*H226,2)</f>
        <v>0</v>
      </c>
      <c r="BL226" s="18" t="s">
        <v>128</v>
      </c>
      <c r="BM226" s="185" t="s">
        <v>684</v>
      </c>
    </row>
    <row r="227" spans="1:65" s="13" customFormat="1" ht="11.25">
      <c r="B227" s="187"/>
      <c r="C227" s="188"/>
      <c r="D227" s="189" t="s">
        <v>234</v>
      </c>
      <c r="E227" s="190" t="s">
        <v>19</v>
      </c>
      <c r="F227" s="191" t="s">
        <v>1251</v>
      </c>
      <c r="G227" s="188"/>
      <c r="H227" s="192">
        <v>428</v>
      </c>
      <c r="I227" s="193"/>
      <c r="J227" s="188"/>
      <c r="K227" s="188"/>
      <c r="L227" s="194"/>
      <c r="M227" s="195"/>
      <c r="N227" s="196"/>
      <c r="O227" s="196"/>
      <c r="P227" s="196"/>
      <c r="Q227" s="196"/>
      <c r="R227" s="196"/>
      <c r="S227" s="196"/>
      <c r="T227" s="197"/>
      <c r="AT227" s="198" t="s">
        <v>234</v>
      </c>
      <c r="AU227" s="198" t="s">
        <v>86</v>
      </c>
      <c r="AV227" s="13" t="s">
        <v>86</v>
      </c>
      <c r="AW227" s="13" t="s">
        <v>37</v>
      </c>
      <c r="AX227" s="13" t="s">
        <v>84</v>
      </c>
      <c r="AY227" s="198" t="s">
        <v>225</v>
      </c>
    </row>
    <row r="228" spans="1:65" s="2" customFormat="1" ht="16.5" customHeight="1">
      <c r="A228" s="35"/>
      <c r="B228" s="36"/>
      <c r="C228" s="210" t="s">
        <v>976</v>
      </c>
      <c r="D228" s="210" t="s">
        <v>410</v>
      </c>
      <c r="E228" s="211" t="s">
        <v>686</v>
      </c>
      <c r="F228" s="212" t="s">
        <v>687</v>
      </c>
      <c r="G228" s="213" t="s">
        <v>361</v>
      </c>
      <c r="H228" s="214">
        <v>0.42799999999999999</v>
      </c>
      <c r="I228" s="215"/>
      <c r="J228" s="216">
        <f>ROUND(I228*H228,2)</f>
        <v>0</v>
      </c>
      <c r="K228" s="212" t="s">
        <v>19</v>
      </c>
      <c r="L228" s="217"/>
      <c r="M228" s="218" t="s">
        <v>19</v>
      </c>
      <c r="N228" s="219" t="s">
        <v>47</v>
      </c>
      <c r="O228" s="65"/>
      <c r="P228" s="183">
        <f>O228*H228</f>
        <v>0</v>
      </c>
      <c r="Q228" s="183">
        <v>1</v>
      </c>
      <c r="R228" s="183">
        <f>Q228*H228</f>
        <v>0.42799999999999999</v>
      </c>
      <c r="S228" s="183">
        <v>0</v>
      </c>
      <c r="T228" s="184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5" t="s">
        <v>175</v>
      </c>
      <c r="AT228" s="185" t="s">
        <v>410</v>
      </c>
      <c r="AU228" s="185" t="s">
        <v>86</v>
      </c>
      <c r="AY228" s="18" t="s">
        <v>225</v>
      </c>
      <c r="BE228" s="186">
        <f>IF(N228="základní",J228,0)</f>
        <v>0</v>
      </c>
      <c r="BF228" s="186">
        <f>IF(N228="snížená",J228,0)</f>
        <v>0</v>
      </c>
      <c r="BG228" s="186">
        <f>IF(N228="zákl. přenesená",J228,0)</f>
        <v>0</v>
      </c>
      <c r="BH228" s="186">
        <f>IF(N228="sníž. přenesená",J228,0)</f>
        <v>0</v>
      </c>
      <c r="BI228" s="186">
        <f>IF(N228="nulová",J228,0)</f>
        <v>0</v>
      </c>
      <c r="BJ228" s="18" t="s">
        <v>84</v>
      </c>
      <c r="BK228" s="186">
        <f>ROUND(I228*H228,2)</f>
        <v>0</v>
      </c>
      <c r="BL228" s="18" t="s">
        <v>128</v>
      </c>
      <c r="BM228" s="185" t="s">
        <v>688</v>
      </c>
    </row>
    <row r="229" spans="1:65" s="2" customFormat="1" ht="19.5">
      <c r="A229" s="35"/>
      <c r="B229" s="36"/>
      <c r="C229" s="37"/>
      <c r="D229" s="189" t="s">
        <v>414</v>
      </c>
      <c r="E229" s="37"/>
      <c r="F229" s="220" t="s">
        <v>689</v>
      </c>
      <c r="G229" s="37"/>
      <c r="H229" s="37"/>
      <c r="I229" s="221"/>
      <c r="J229" s="37"/>
      <c r="K229" s="37"/>
      <c r="L229" s="40"/>
      <c r="M229" s="222"/>
      <c r="N229" s="223"/>
      <c r="O229" s="65"/>
      <c r="P229" s="65"/>
      <c r="Q229" s="65"/>
      <c r="R229" s="65"/>
      <c r="S229" s="65"/>
      <c r="T229" s="66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T229" s="18" t="s">
        <v>414</v>
      </c>
      <c r="AU229" s="18" t="s">
        <v>86</v>
      </c>
    </row>
    <row r="230" spans="1:65" s="13" customFormat="1" ht="11.25">
      <c r="B230" s="187"/>
      <c r="C230" s="188"/>
      <c r="D230" s="189" t="s">
        <v>234</v>
      </c>
      <c r="E230" s="188"/>
      <c r="F230" s="191" t="s">
        <v>1252</v>
      </c>
      <c r="G230" s="188"/>
      <c r="H230" s="192">
        <v>0.42799999999999999</v>
      </c>
      <c r="I230" s="193"/>
      <c r="J230" s="188"/>
      <c r="K230" s="188"/>
      <c r="L230" s="194"/>
      <c r="M230" s="195"/>
      <c r="N230" s="196"/>
      <c r="O230" s="196"/>
      <c r="P230" s="196"/>
      <c r="Q230" s="196"/>
      <c r="R230" s="196"/>
      <c r="S230" s="196"/>
      <c r="T230" s="197"/>
      <c r="AT230" s="198" t="s">
        <v>234</v>
      </c>
      <c r="AU230" s="198" t="s">
        <v>86</v>
      </c>
      <c r="AV230" s="13" t="s">
        <v>86</v>
      </c>
      <c r="AW230" s="13" t="s">
        <v>4</v>
      </c>
      <c r="AX230" s="13" t="s">
        <v>84</v>
      </c>
      <c r="AY230" s="198" t="s">
        <v>225</v>
      </c>
    </row>
    <row r="231" spans="1:65" s="2" customFormat="1" ht="24">
      <c r="A231" s="35"/>
      <c r="B231" s="36"/>
      <c r="C231" s="174" t="s">
        <v>978</v>
      </c>
      <c r="D231" s="174" t="s">
        <v>227</v>
      </c>
      <c r="E231" s="175" t="s">
        <v>691</v>
      </c>
      <c r="F231" s="176" t="s">
        <v>692</v>
      </c>
      <c r="G231" s="177" t="s">
        <v>683</v>
      </c>
      <c r="H231" s="178">
        <v>345</v>
      </c>
      <c r="I231" s="179"/>
      <c r="J231" s="180">
        <f>ROUND(I231*H231,2)</f>
        <v>0</v>
      </c>
      <c r="K231" s="176" t="s">
        <v>231</v>
      </c>
      <c r="L231" s="40"/>
      <c r="M231" s="181" t="s">
        <v>19</v>
      </c>
      <c r="N231" s="182" t="s">
        <v>47</v>
      </c>
      <c r="O231" s="65"/>
      <c r="P231" s="183">
        <f>O231*H231</f>
        <v>0</v>
      </c>
      <c r="Q231" s="183">
        <v>0</v>
      </c>
      <c r="R231" s="183">
        <f>Q231*H231</f>
        <v>0</v>
      </c>
      <c r="S231" s="183">
        <v>1E-3</v>
      </c>
      <c r="T231" s="184">
        <f>S231*H231</f>
        <v>0.34500000000000003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5" t="s">
        <v>128</v>
      </c>
      <c r="AT231" s="185" t="s">
        <v>227</v>
      </c>
      <c r="AU231" s="185" t="s">
        <v>86</v>
      </c>
      <c r="AY231" s="18" t="s">
        <v>225</v>
      </c>
      <c r="BE231" s="186">
        <f>IF(N231="základní",J231,0)</f>
        <v>0</v>
      </c>
      <c r="BF231" s="186">
        <f>IF(N231="snížená",J231,0)</f>
        <v>0</v>
      </c>
      <c r="BG231" s="186">
        <f>IF(N231="zákl. přenesená",J231,0)</f>
        <v>0</v>
      </c>
      <c r="BH231" s="186">
        <f>IF(N231="sníž. přenesená",J231,0)</f>
        <v>0</v>
      </c>
      <c r="BI231" s="186">
        <f>IF(N231="nulová",J231,0)</f>
        <v>0</v>
      </c>
      <c r="BJ231" s="18" t="s">
        <v>84</v>
      </c>
      <c r="BK231" s="186">
        <f>ROUND(I231*H231,2)</f>
        <v>0</v>
      </c>
      <c r="BL231" s="18" t="s">
        <v>128</v>
      </c>
      <c r="BM231" s="185" t="s">
        <v>693</v>
      </c>
    </row>
    <row r="232" spans="1:65" s="13" customFormat="1" ht="11.25">
      <c r="B232" s="187"/>
      <c r="C232" s="188"/>
      <c r="D232" s="189" t="s">
        <v>234</v>
      </c>
      <c r="E232" s="190" t="s">
        <v>19</v>
      </c>
      <c r="F232" s="191" t="s">
        <v>1253</v>
      </c>
      <c r="G232" s="188"/>
      <c r="H232" s="192">
        <v>345</v>
      </c>
      <c r="I232" s="193"/>
      <c r="J232" s="188"/>
      <c r="K232" s="188"/>
      <c r="L232" s="194"/>
      <c r="M232" s="195"/>
      <c r="N232" s="196"/>
      <c r="O232" s="196"/>
      <c r="P232" s="196"/>
      <c r="Q232" s="196"/>
      <c r="R232" s="196"/>
      <c r="S232" s="196"/>
      <c r="T232" s="197"/>
      <c r="AT232" s="198" t="s">
        <v>234</v>
      </c>
      <c r="AU232" s="198" t="s">
        <v>86</v>
      </c>
      <c r="AV232" s="13" t="s">
        <v>86</v>
      </c>
      <c r="AW232" s="13" t="s">
        <v>37</v>
      </c>
      <c r="AX232" s="13" t="s">
        <v>84</v>
      </c>
      <c r="AY232" s="198" t="s">
        <v>225</v>
      </c>
    </row>
    <row r="233" spans="1:65" s="2" customFormat="1" ht="16.5" customHeight="1">
      <c r="A233" s="35"/>
      <c r="B233" s="36"/>
      <c r="C233" s="174" t="s">
        <v>980</v>
      </c>
      <c r="D233" s="174" t="s">
        <v>227</v>
      </c>
      <c r="E233" s="175" t="s">
        <v>695</v>
      </c>
      <c r="F233" s="176" t="s">
        <v>696</v>
      </c>
      <c r="G233" s="177" t="s">
        <v>683</v>
      </c>
      <c r="H233" s="178">
        <v>4095</v>
      </c>
      <c r="I233" s="179"/>
      <c r="J233" s="180">
        <f>ROUND(I233*H233,2)</f>
        <v>0</v>
      </c>
      <c r="K233" s="176" t="s">
        <v>19</v>
      </c>
      <c r="L233" s="40"/>
      <c r="M233" s="181" t="s">
        <v>19</v>
      </c>
      <c r="N233" s="182" t="s">
        <v>47</v>
      </c>
      <c r="O233" s="65"/>
      <c r="P233" s="183">
        <f>O233*H233</f>
        <v>0</v>
      </c>
      <c r="Q233" s="183">
        <v>0</v>
      </c>
      <c r="R233" s="183">
        <f>Q233*H233</f>
        <v>0</v>
      </c>
      <c r="S233" s="183">
        <v>0</v>
      </c>
      <c r="T233" s="184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5" t="s">
        <v>128</v>
      </c>
      <c r="AT233" s="185" t="s">
        <v>227</v>
      </c>
      <c r="AU233" s="185" t="s">
        <v>86</v>
      </c>
      <c r="AY233" s="18" t="s">
        <v>225</v>
      </c>
      <c r="BE233" s="186">
        <f>IF(N233="základní",J233,0)</f>
        <v>0</v>
      </c>
      <c r="BF233" s="186">
        <f>IF(N233="snížená",J233,0)</f>
        <v>0</v>
      </c>
      <c r="BG233" s="186">
        <f>IF(N233="zákl. přenesená",J233,0)</f>
        <v>0</v>
      </c>
      <c r="BH233" s="186">
        <f>IF(N233="sníž. přenesená",J233,0)</f>
        <v>0</v>
      </c>
      <c r="BI233" s="186">
        <f>IF(N233="nulová",J233,0)</f>
        <v>0</v>
      </c>
      <c r="BJ233" s="18" t="s">
        <v>84</v>
      </c>
      <c r="BK233" s="186">
        <f>ROUND(I233*H233,2)</f>
        <v>0</v>
      </c>
      <c r="BL233" s="18" t="s">
        <v>128</v>
      </c>
      <c r="BM233" s="185" t="s">
        <v>697</v>
      </c>
    </row>
    <row r="234" spans="1:65" s="2" customFormat="1" ht="19.5">
      <c r="A234" s="35"/>
      <c r="B234" s="36"/>
      <c r="C234" s="37"/>
      <c r="D234" s="189" t="s">
        <v>414</v>
      </c>
      <c r="E234" s="37"/>
      <c r="F234" s="220" t="s">
        <v>698</v>
      </c>
      <c r="G234" s="37"/>
      <c r="H234" s="37"/>
      <c r="I234" s="221"/>
      <c r="J234" s="37"/>
      <c r="K234" s="37"/>
      <c r="L234" s="40"/>
      <c r="M234" s="222"/>
      <c r="N234" s="223"/>
      <c r="O234" s="65"/>
      <c r="P234" s="65"/>
      <c r="Q234" s="65"/>
      <c r="R234" s="65"/>
      <c r="S234" s="65"/>
      <c r="T234" s="66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T234" s="18" t="s">
        <v>414</v>
      </c>
      <c r="AU234" s="18" t="s">
        <v>86</v>
      </c>
    </row>
    <row r="235" spans="1:65" s="13" customFormat="1" ht="11.25">
      <c r="B235" s="187"/>
      <c r="C235" s="188"/>
      <c r="D235" s="189" t="s">
        <v>234</v>
      </c>
      <c r="E235" s="188"/>
      <c r="F235" s="191" t="s">
        <v>1254</v>
      </c>
      <c r="G235" s="188"/>
      <c r="H235" s="192">
        <v>4095</v>
      </c>
      <c r="I235" s="193"/>
      <c r="J235" s="188"/>
      <c r="K235" s="188"/>
      <c r="L235" s="194"/>
      <c r="M235" s="195"/>
      <c r="N235" s="196"/>
      <c r="O235" s="196"/>
      <c r="P235" s="196"/>
      <c r="Q235" s="196"/>
      <c r="R235" s="196"/>
      <c r="S235" s="196"/>
      <c r="T235" s="197"/>
      <c r="AT235" s="198" t="s">
        <v>234</v>
      </c>
      <c r="AU235" s="198" t="s">
        <v>86</v>
      </c>
      <c r="AV235" s="13" t="s">
        <v>86</v>
      </c>
      <c r="AW235" s="13" t="s">
        <v>4</v>
      </c>
      <c r="AX235" s="13" t="s">
        <v>84</v>
      </c>
      <c r="AY235" s="198" t="s">
        <v>225</v>
      </c>
    </row>
    <row r="236" spans="1:65" s="2" customFormat="1" ht="44.25" customHeight="1">
      <c r="A236" s="35"/>
      <c r="B236" s="36"/>
      <c r="C236" s="174" t="s">
        <v>981</v>
      </c>
      <c r="D236" s="174" t="s">
        <v>227</v>
      </c>
      <c r="E236" s="175" t="s">
        <v>700</v>
      </c>
      <c r="F236" s="176" t="s">
        <v>701</v>
      </c>
      <c r="G236" s="177" t="s">
        <v>361</v>
      </c>
      <c r="H236" s="178">
        <v>0.44900000000000001</v>
      </c>
      <c r="I236" s="179"/>
      <c r="J236" s="180">
        <f>ROUND(I236*H236,2)</f>
        <v>0</v>
      </c>
      <c r="K236" s="176" t="s">
        <v>231</v>
      </c>
      <c r="L236" s="40"/>
      <c r="M236" s="181" t="s">
        <v>19</v>
      </c>
      <c r="N236" s="182" t="s">
        <v>47</v>
      </c>
      <c r="O236" s="65"/>
      <c r="P236" s="183">
        <f>O236*H236</f>
        <v>0</v>
      </c>
      <c r="Q236" s="183">
        <v>0</v>
      </c>
      <c r="R236" s="183">
        <f>Q236*H236</f>
        <v>0</v>
      </c>
      <c r="S236" s="183">
        <v>0</v>
      </c>
      <c r="T236" s="184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5" t="s">
        <v>128</v>
      </c>
      <c r="AT236" s="185" t="s">
        <v>227</v>
      </c>
      <c r="AU236" s="185" t="s">
        <v>86</v>
      </c>
      <c r="AY236" s="18" t="s">
        <v>225</v>
      </c>
      <c r="BE236" s="186">
        <f>IF(N236="základní",J236,0)</f>
        <v>0</v>
      </c>
      <c r="BF236" s="186">
        <f>IF(N236="snížená",J236,0)</f>
        <v>0</v>
      </c>
      <c r="BG236" s="186">
        <f>IF(N236="zákl. přenesená",J236,0)</f>
        <v>0</v>
      </c>
      <c r="BH236" s="186">
        <f>IF(N236="sníž. přenesená",J236,0)</f>
        <v>0</v>
      </c>
      <c r="BI236" s="186">
        <f>IF(N236="nulová",J236,0)</f>
        <v>0</v>
      </c>
      <c r="BJ236" s="18" t="s">
        <v>84</v>
      </c>
      <c r="BK236" s="186">
        <f>ROUND(I236*H236,2)</f>
        <v>0</v>
      </c>
      <c r="BL236" s="18" t="s">
        <v>128</v>
      </c>
      <c r="BM236" s="185" t="s">
        <v>702</v>
      </c>
    </row>
    <row r="237" spans="1:65" s="12" customFormat="1" ht="22.9" customHeight="1">
      <c r="B237" s="158"/>
      <c r="C237" s="159"/>
      <c r="D237" s="160" t="s">
        <v>75</v>
      </c>
      <c r="E237" s="172" t="s">
        <v>703</v>
      </c>
      <c r="F237" s="172" t="s">
        <v>704</v>
      </c>
      <c r="G237" s="159"/>
      <c r="H237" s="159"/>
      <c r="I237" s="162"/>
      <c r="J237" s="173">
        <f>BK237</f>
        <v>0</v>
      </c>
      <c r="K237" s="159"/>
      <c r="L237" s="164"/>
      <c r="M237" s="165"/>
      <c r="N237" s="166"/>
      <c r="O237" s="166"/>
      <c r="P237" s="167">
        <f>SUM(P238:P240)</f>
        <v>0</v>
      </c>
      <c r="Q237" s="166"/>
      <c r="R237" s="167">
        <f>SUM(R238:R240)</f>
        <v>2.2819200000000001E-2</v>
      </c>
      <c r="S237" s="166"/>
      <c r="T237" s="168">
        <f>SUM(T238:T240)</f>
        <v>0</v>
      </c>
      <c r="AR237" s="169" t="s">
        <v>86</v>
      </c>
      <c r="AT237" s="170" t="s">
        <v>75</v>
      </c>
      <c r="AU237" s="170" t="s">
        <v>84</v>
      </c>
      <c r="AY237" s="169" t="s">
        <v>225</v>
      </c>
      <c r="BK237" s="171">
        <f>SUM(BK238:BK240)</f>
        <v>0</v>
      </c>
    </row>
    <row r="238" spans="1:65" s="2" customFormat="1" ht="33" customHeight="1">
      <c r="A238" s="35"/>
      <c r="B238" s="36"/>
      <c r="C238" s="174" t="s">
        <v>986</v>
      </c>
      <c r="D238" s="174" t="s">
        <v>227</v>
      </c>
      <c r="E238" s="175" t="s">
        <v>705</v>
      </c>
      <c r="F238" s="176" t="s">
        <v>706</v>
      </c>
      <c r="G238" s="177" t="s">
        <v>230</v>
      </c>
      <c r="H238" s="178">
        <v>71.31</v>
      </c>
      <c r="I238" s="179"/>
      <c r="J238" s="180">
        <f>ROUND(I238*H238,2)</f>
        <v>0</v>
      </c>
      <c r="K238" s="176" t="s">
        <v>231</v>
      </c>
      <c r="L238" s="40"/>
      <c r="M238" s="181" t="s">
        <v>19</v>
      </c>
      <c r="N238" s="182" t="s">
        <v>47</v>
      </c>
      <c r="O238" s="65"/>
      <c r="P238" s="183">
        <f>O238*H238</f>
        <v>0</v>
      </c>
      <c r="Q238" s="183">
        <v>3.2000000000000003E-4</v>
      </c>
      <c r="R238" s="183">
        <f>Q238*H238</f>
        <v>2.2819200000000001E-2</v>
      </c>
      <c r="S238" s="183">
        <v>0</v>
      </c>
      <c r="T238" s="184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5" t="s">
        <v>128</v>
      </c>
      <c r="AT238" s="185" t="s">
        <v>227</v>
      </c>
      <c r="AU238" s="185" t="s">
        <v>86</v>
      </c>
      <c r="AY238" s="18" t="s">
        <v>225</v>
      </c>
      <c r="BE238" s="186">
        <f>IF(N238="základní",J238,0)</f>
        <v>0</v>
      </c>
      <c r="BF238" s="186">
        <f>IF(N238="snížená",J238,0)</f>
        <v>0</v>
      </c>
      <c r="BG238" s="186">
        <f>IF(N238="zákl. přenesená",J238,0)</f>
        <v>0</v>
      </c>
      <c r="BH238" s="186">
        <f>IF(N238="sníž. přenesená",J238,0)</f>
        <v>0</v>
      </c>
      <c r="BI238" s="186">
        <f>IF(N238="nulová",J238,0)</f>
        <v>0</v>
      </c>
      <c r="BJ238" s="18" t="s">
        <v>84</v>
      </c>
      <c r="BK238" s="186">
        <f>ROUND(I238*H238,2)</f>
        <v>0</v>
      </c>
      <c r="BL238" s="18" t="s">
        <v>128</v>
      </c>
      <c r="BM238" s="185" t="s">
        <v>707</v>
      </c>
    </row>
    <row r="239" spans="1:65" s="2" customFormat="1" ht="58.5">
      <c r="A239" s="35"/>
      <c r="B239" s="36"/>
      <c r="C239" s="37"/>
      <c r="D239" s="189" t="s">
        <v>414</v>
      </c>
      <c r="E239" s="37"/>
      <c r="F239" s="220" t="s">
        <v>708</v>
      </c>
      <c r="G239" s="37"/>
      <c r="H239" s="37"/>
      <c r="I239" s="221"/>
      <c r="J239" s="37"/>
      <c r="K239" s="37"/>
      <c r="L239" s="40"/>
      <c r="M239" s="222"/>
      <c r="N239" s="223"/>
      <c r="O239" s="65"/>
      <c r="P239" s="65"/>
      <c r="Q239" s="65"/>
      <c r="R239" s="65"/>
      <c r="S239" s="65"/>
      <c r="T239" s="66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T239" s="18" t="s">
        <v>414</v>
      </c>
      <c r="AU239" s="18" t="s">
        <v>86</v>
      </c>
    </row>
    <row r="240" spans="1:65" s="13" customFormat="1" ht="11.25">
      <c r="B240" s="187"/>
      <c r="C240" s="188"/>
      <c r="D240" s="189" t="s">
        <v>234</v>
      </c>
      <c r="E240" s="190" t="s">
        <v>19</v>
      </c>
      <c r="F240" s="191" t="s">
        <v>1255</v>
      </c>
      <c r="G240" s="188"/>
      <c r="H240" s="192">
        <v>71.31</v>
      </c>
      <c r="I240" s="193"/>
      <c r="J240" s="188"/>
      <c r="K240" s="188"/>
      <c r="L240" s="194"/>
      <c r="M240" s="195"/>
      <c r="N240" s="196"/>
      <c r="O240" s="196"/>
      <c r="P240" s="196"/>
      <c r="Q240" s="196"/>
      <c r="R240" s="196"/>
      <c r="S240" s="196"/>
      <c r="T240" s="197"/>
      <c r="AT240" s="198" t="s">
        <v>234</v>
      </c>
      <c r="AU240" s="198" t="s">
        <v>86</v>
      </c>
      <c r="AV240" s="13" t="s">
        <v>86</v>
      </c>
      <c r="AW240" s="13" t="s">
        <v>37</v>
      </c>
      <c r="AX240" s="13" t="s">
        <v>84</v>
      </c>
      <c r="AY240" s="198" t="s">
        <v>225</v>
      </c>
    </row>
    <row r="241" spans="1:65" s="12" customFormat="1" ht="25.9" customHeight="1">
      <c r="B241" s="158"/>
      <c r="C241" s="159"/>
      <c r="D241" s="160" t="s">
        <v>75</v>
      </c>
      <c r="E241" s="161" t="s">
        <v>410</v>
      </c>
      <c r="F241" s="161" t="s">
        <v>983</v>
      </c>
      <c r="G241" s="159"/>
      <c r="H241" s="159"/>
      <c r="I241" s="162"/>
      <c r="J241" s="163">
        <f>BK241</f>
        <v>0</v>
      </c>
      <c r="K241" s="159"/>
      <c r="L241" s="164"/>
      <c r="M241" s="165"/>
      <c r="N241" s="166"/>
      <c r="O241" s="166"/>
      <c r="P241" s="167">
        <f>P242</f>
        <v>0</v>
      </c>
      <c r="Q241" s="166"/>
      <c r="R241" s="167">
        <f>R242</f>
        <v>1.2419999999999999E-2</v>
      </c>
      <c r="S241" s="166"/>
      <c r="T241" s="168">
        <f>T242</f>
        <v>0</v>
      </c>
      <c r="AR241" s="169" t="s">
        <v>273</v>
      </c>
      <c r="AT241" s="170" t="s">
        <v>75</v>
      </c>
      <c r="AU241" s="170" t="s">
        <v>76</v>
      </c>
      <c r="AY241" s="169" t="s">
        <v>225</v>
      </c>
      <c r="BK241" s="171">
        <f>BK242</f>
        <v>0</v>
      </c>
    </row>
    <row r="242" spans="1:65" s="12" customFormat="1" ht="22.9" customHeight="1">
      <c r="B242" s="158"/>
      <c r="C242" s="159"/>
      <c r="D242" s="160" t="s">
        <v>75</v>
      </c>
      <c r="E242" s="172" t="s">
        <v>984</v>
      </c>
      <c r="F242" s="172" t="s">
        <v>985</v>
      </c>
      <c r="G242" s="159"/>
      <c r="H242" s="159"/>
      <c r="I242" s="162"/>
      <c r="J242" s="173">
        <f>BK242</f>
        <v>0</v>
      </c>
      <c r="K242" s="159"/>
      <c r="L242" s="164"/>
      <c r="M242" s="165"/>
      <c r="N242" s="166"/>
      <c r="O242" s="166"/>
      <c r="P242" s="167">
        <f>SUM(P243:P246)</f>
        <v>0</v>
      </c>
      <c r="Q242" s="166"/>
      <c r="R242" s="167">
        <f>SUM(R243:R246)</f>
        <v>1.2419999999999999E-2</v>
      </c>
      <c r="S242" s="166"/>
      <c r="T242" s="168">
        <f>SUM(T243:T246)</f>
        <v>0</v>
      </c>
      <c r="AR242" s="169" t="s">
        <v>273</v>
      </c>
      <c r="AT242" s="170" t="s">
        <v>75</v>
      </c>
      <c r="AU242" s="170" t="s">
        <v>84</v>
      </c>
      <c r="AY242" s="169" t="s">
        <v>225</v>
      </c>
      <c r="BK242" s="171">
        <f>SUM(BK243:BK246)</f>
        <v>0</v>
      </c>
    </row>
    <row r="243" spans="1:65" s="2" customFormat="1" ht="24">
      <c r="A243" s="35"/>
      <c r="B243" s="36"/>
      <c r="C243" s="174" t="s">
        <v>992</v>
      </c>
      <c r="D243" s="174" t="s">
        <v>227</v>
      </c>
      <c r="E243" s="175" t="s">
        <v>987</v>
      </c>
      <c r="F243" s="176" t="s">
        <v>988</v>
      </c>
      <c r="G243" s="177" t="s">
        <v>559</v>
      </c>
      <c r="H243" s="178">
        <v>18</v>
      </c>
      <c r="I243" s="179"/>
      <c r="J243" s="180">
        <f>ROUND(I243*H243,2)</f>
        <v>0</v>
      </c>
      <c r="K243" s="176" t="s">
        <v>231</v>
      </c>
      <c r="L243" s="40"/>
      <c r="M243" s="181" t="s">
        <v>19</v>
      </c>
      <c r="N243" s="182" t="s">
        <v>47</v>
      </c>
      <c r="O243" s="65"/>
      <c r="P243" s="183">
        <f>O243*H243</f>
        <v>0</v>
      </c>
      <c r="Q243" s="183">
        <v>0</v>
      </c>
      <c r="R243" s="183">
        <f>Q243*H243</f>
        <v>0</v>
      </c>
      <c r="S243" s="183">
        <v>0</v>
      </c>
      <c r="T243" s="184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5" t="s">
        <v>989</v>
      </c>
      <c r="AT243" s="185" t="s">
        <v>227</v>
      </c>
      <c r="AU243" s="185" t="s">
        <v>86</v>
      </c>
      <c r="AY243" s="18" t="s">
        <v>225</v>
      </c>
      <c r="BE243" s="186">
        <f>IF(N243="základní",J243,0)</f>
        <v>0</v>
      </c>
      <c r="BF243" s="186">
        <f>IF(N243="snížená",J243,0)</f>
        <v>0</v>
      </c>
      <c r="BG243" s="186">
        <f>IF(N243="zákl. přenesená",J243,0)</f>
        <v>0</v>
      </c>
      <c r="BH243" s="186">
        <f>IF(N243="sníž. přenesená",J243,0)</f>
        <v>0</v>
      </c>
      <c r="BI243" s="186">
        <f>IF(N243="nulová",J243,0)</f>
        <v>0</v>
      </c>
      <c r="BJ243" s="18" t="s">
        <v>84</v>
      </c>
      <c r="BK243" s="186">
        <f>ROUND(I243*H243,2)</f>
        <v>0</v>
      </c>
      <c r="BL243" s="18" t="s">
        <v>989</v>
      </c>
      <c r="BM243" s="185" t="s">
        <v>990</v>
      </c>
    </row>
    <row r="244" spans="1:65" s="13" customFormat="1" ht="11.25">
      <c r="B244" s="187"/>
      <c r="C244" s="188"/>
      <c r="D244" s="189" t="s">
        <v>234</v>
      </c>
      <c r="E244" s="190" t="s">
        <v>19</v>
      </c>
      <c r="F244" s="191" t="s">
        <v>991</v>
      </c>
      <c r="G244" s="188"/>
      <c r="H244" s="192">
        <v>18</v>
      </c>
      <c r="I244" s="193"/>
      <c r="J244" s="188"/>
      <c r="K244" s="188"/>
      <c r="L244" s="194"/>
      <c r="M244" s="195"/>
      <c r="N244" s="196"/>
      <c r="O244" s="196"/>
      <c r="P244" s="196"/>
      <c r="Q244" s="196"/>
      <c r="R244" s="196"/>
      <c r="S244" s="196"/>
      <c r="T244" s="197"/>
      <c r="AT244" s="198" t="s">
        <v>234</v>
      </c>
      <c r="AU244" s="198" t="s">
        <v>86</v>
      </c>
      <c r="AV244" s="13" t="s">
        <v>86</v>
      </c>
      <c r="AW244" s="13" t="s">
        <v>37</v>
      </c>
      <c r="AX244" s="13" t="s">
        <v>84</v>
      </c>
      <c r="AY244" s="198" t="s">
        <v>225</v>
      </c>
    </row>
    <row r="245" spans="1:65" s="2" customFormat="1" ht="16.5" customHeight="1">
      <c r="A245" s="35"/>
      <c r="B245" s="36"/>
      <c r="C245" s="210" t="s">
        <v>989</v>
      </c>
      <c r="D245" s="210" t="s">
        <v>410</v>
      </c>
      <c r="E245" s="211" t="s">
        <v>993</v>
      </c>
      <c r="F245" s="212" t="s">
        <v>994</v>
      </c>
      <c r="G245" s="213" t="s">
        <v>559</v>
      </c>
      <c r="H245" s="214">
        <v>18</v>
      </c>
      <c r="I245" s="215"/>
      <c r="J245" s="216">
        <f>ROUND(I245*H245,2)</f>
        <v>0</v>
      </c>
      <c r="K245" s="212" t="s">
        <v>19</v>
      </c>
      <c r="L245" s="217"/>
      <c r="M245" s="218" t="s">
        <v>19</v>
      </c>
      <c r="N245" s="219" t="s">
        <v>47</v>
      </c>
      <c r="O245" s="65"/>
      <c r="P245" s="183">
        <f>O245*H245</f>
        <v>0</v>
      </c>
      <c r="Q245" s="183">
        <v>6.8999999999999997E-4</v>
      </c>
      <c r="R245" s="183">
        <f>Q245*H245</f>
        <v>1.2419999999999999E-2</v>
      </c>
      <c r="S245" s="183">
        <v>0</v>
      </c>
      <c r="T245" s="184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5" t="s">
        <v>995</v>
      </c>
      <c r="AT245" s="185" t="s">
        <v>410</v>
      </c>
      <c r="AU245" s="185" t="s">
        <v>86</v>
      </c>
      <c r="AY245" s="18" t="s">
        <v>225</v>
      </c>
      <c r="BE245" s="186">
        <f>IF(N245="základní",J245,0)</f>
        <v>0</v>
      </c>
      <c r="BF245" s="186">
        <f>IF(N245="snížená",J245,0)</f>
        <v>0</v>
      </c>
      <c r="BG245" s="186">
        <f>IF(N245="zákl. přenesená",J245,0)</f>
        <v>0</v>
      </c>
      <c r="BH245" s="186">
        <f>IF(N245="sníž. přenesená",J245,0)</f>
        <v>0</v>
      </c>
      <c r="BI245" s="186">
        <f>IF(N245="nulová",J245,0)</f>
        <v>0</v>
      </c>
      <c r="BJ245" s="18" t="s">
        <v>84</v>
      </c>
      <c r="BK245" s="186">
        <f>ROUND(I245*H245,2)</f>
        <v>0</v>
      </c>
      <c r="BL245" s="18" t="s">
        <v>995</v>
      </c>
      <c r="BM245" s="185" t="s">
        <v>996</v>
      </c>
    </row>
    <row r="246" spans="1:65" s="2" customFormat="1" ht="24">
      <c r="A246" s="35"/>
      <c r="B246" s="36"/>
      <c r="C246" s="174" t="s">
        <v>1000</v>
      </c>
      <c r="D246" s="174" t="s">
        <v>227</v>
      </c>
      <c r="E246" s="175" t="s">
        <v>997</v>
      </c>
      <c r="F246" s="176" t="s">
        <v>998</v>
      </c>
      <c r="G246" s="177" t="s">
        <v>559</v>
      </c>
      <c r="H246" s="178">
        <v>18</v>
      </c>
      <c r="I246" s="179"/>
      <c r="J246" s="180">
        <f>ROUND(I246*H246,2)</f>
        <v>0</v>
      </c>
      <c r="K246" s="176" t="s">
        <v>231</v>
      </c>
      <c r="L246" s="40"/>
      <c r="M246" s="234" t="s">
        <v>19</v>
      </c>
      <c r="N246" s="235" t="s">
        <v>47</v>
      </c>
      <c r="O246" s="236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5" t="s">
        <v>989</v>
      </c>
      <c r="AT246" s="185" t="s">
        <v>227</v>
      </c>
      <c r="AU246" s="185" t="s">
        <v>86</v>
      </c>
      <c r="AY246" s="18" t="s">
        <v>225</v>
      </c>
      <c r="BE246" s="186">
        <f>IF(N246="základní",J246,0)</f>
        <v>0</v>
      </c>
      <c r="BF246" s="186">
        <f>IF(N246="snížená",J246,0)</f>
        <v>0</v>
      </c>
      <c r="BG246" s="186">
        <f>IF(N246="zákl. přenesená",J246,0)</f>
        <v>0</v>
      </c>
      <c r="BH246" s="186">
        <f>IF(N246="sníž. přenesená",J246,0)</f>
        <v>0</v>
      </c>
      <c r="BI246" s="186">
        <f>IF(N246="nulová",J246,0)</f>
        <v>0</v>
      </c>
      <c r="BJ246" s="18" t="s">
        <v>84</v>
      </c>
      <c r="BK246" s="186">
        <f>ROUND(I246*H246,2)</f>
        <v>0</v>
      </c>
      <c r="BL246" s="18" t="s">
        <v>989</v>
      </c>
      <c r="BM246" s="185" t="s">
        <v>999</v>
      </c>
    </row>
    <row r="247" spans="1:65" s="2" customFormat="1" ht="6.95" customHeight="1">
      <c r="A247" s="35"/>
      <c r="B247" s="48"/>
      <c r="C247" s="49"/>
      <c r="D247" s="49"/>
      <c r="E247" s="49"/>
      <c r="F247" s="49"/>
      <c r="G247" s="49"/>
      <c r="H247" s="49"/>
      <c r="I247" s="49"/>
      <c r="J247" s="49"/>
      <c r="K247" s="49"/>
      <c r="L247" s="40"/>
      <c r="M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</row>
  </sheetData>
  <sheetProtection algorithmName="SHA-512" hashValue="/EZwPlWtGteKtWswxqe6pVgDcie5WY4YRjA+plrXeAEV6uNJ24zc0Iny5ylo2NljE9AVwc8CdOF4V2ar/kgCXQ==" saltValue="EHkXiKV2TtwxT2c/s9ETLeASn1vg673DRaSTDN1CYzdSZQpEECcZVTWxwRm7UC8sxfd11oxTKb6kkhxWz2473A==" spinCount="100000" sheet="1" objects="1" scenarios="1" formatColumns="0" formatRows="0" autoFilter="0"/>
  <autoFilter ref="C90:K246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159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1256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1257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781</v>
      </c>
      <c r="BA6" s="239" t="s">
        <v>782</v>
      </c>
      <c r="BB6" s="239" t="s">
        <v>248</v>
      </c>
      <c r="BC6" s="239" t="s">
        <v>365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783</v>
      </c>
      <c r="BA7" s="239" t="s">
        <v>784</v>
      </c>
      <c r="BB7" s="239" t="s">
        <v>559</v>
      </c>
      <c r="BC7" s="239" t="s">
        <v>785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786</v>
      </c>
      <c r="BA8" s="239" t="s">
        <v>787</v>
      </c>
      <c r="BB8" s="239" t="s">
        <v>230</v>
      </c>
      <c r="BC8" s="239" t="s">
        <v>788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1258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790</v>
      </c>
      <c r="BA9" s="239" t="s">
        <v>791</v>
      </c>
      <c r="BB9" s="239" t="s">
        <v>559</v>
      </c>
      <c r="BC9" s="239" t="s">
        <v>792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793</v>
      </c>
      <c r="BA10" s="239" t="s">
        <v>794</v>
      </c>
      <c r="BB10" s="239" t="s">
        <v>559</v>
      </c>
      <c r="BC10" s="239" t="s">
        <v>795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796</v>
      </c>
      <c r="BA11" s="239" t="s">
        <v>797</v>
      </c>
      <c r="BB11" s="239" t="s">
        <v>230</v>
      </c>
      <c r="BC11" s="239" t="s">
        <v>795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654</v>
      </c>
      <c r="BA12" s="239" t="s">
        <v>655</v>
      </c>
      <c r="BB12" s="239" t="s">
        <v>230</v>
      </c>
      <c r="BC12" s="239" t="s">
        <v>1259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239" t="s">
        <v>1221</v>
      </c>
      <c r="BA13" s="239" t="s">
        <v>1222</v>
      </c>
      <c r="BB13" s="239" t="s">
        <v>559</v>
      </c>
      <c r="BC13" s="239" t="s">
        <v>169</v>
      </c>
      <c r="BD13" s="239" t="s">
        <v>86</v>
      </c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ROUND(J92,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ROUND((SUM(BE92:BE251)),  2)</f>
        <v>0</v>
      </c>
      <c r="G33" s="35"/>
      <c r="H33" s="35"/>
      <c r="I33" s="119">
        <v>0.21</v>
      </c>
      <c r="J33" s="118">
        <f>ROUND(((SUM(BE92:BE251))*I33),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ROUND((SUM(BF92:BF251)),  2)</f>
        <v>0</v>
      </c>
      <c r="G34" s="35"/>
      <c r="H34" s="35"/>
      <c r="I34" s="119">
        <v>0.15</v>
      </c>
      <c r="J34" s="118">
        <f>ROUND(((SUM(BF92:BF251))*I34),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ROUND((SUM(BG92:BG251)),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ROUND((SUM(BH92:BH251)),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ROUND((SUM(BI92:BI251)),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26 - P1+P2+P3-14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J92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J93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J94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J139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J157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J174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J214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J222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J224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J225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J237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J241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1260</v>
      </c>
      <c r="E71" s="144"/>
      <c r="F71" s="144"/>
      <c r="G71" s="144"/>
      <c r="H71" s="144"/>
      <c r="I71" s="144"/>
      <c r="J71" s="145">
        <f>J242</f>
        <v>0</v>
      </c>
      <c r="K71" s="142"/>
      <c r="L71" s="146"/>
    </row>
    <row r="72" spans="1:31" s="10" customFormat="1" ht="19.899999999999999" customHeight="1">
      <c r="B72" s="141"/>
      <c r="C72" s="142"/>
      <c r="D72" s="143" t="s">
        <v>800</v>
      </c>
      <c r="E72" s="144"/>
      <c r="F72" s="144"/>
      <c r="G72" s="144"/>
      <c r="H72" s="144"/>
      <c r="I72" s="144"/>
      <c r="J72" s="145">
        <f>J245</f>
        <v>0</v>
      </c>
      <c r="K72" s="142"/>
      <c r="L72" s="146"/>
    </row>
    <row r="73" spans="1:31" s="2" customFormat="1" ht="21.75" customHeight="1">
      <c r="A73" s="35"/>
      <c r="B73" s="36"/>
      <c r="C73" s="37"/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8" spans="1:31" s="2" customFormat="1" ht="6.95" customHeight="1">
      <c r="A78" s="35"/>
      <c r="B78" s="50"/>
      <c r="C78" s="51"/>
      <c r="D78" s="51"/>
      <c r="E78" s="51"/>
      <c r="F78" s="51"/>
      <c r="G78" s="51"/>
      <c r="H78" s="51"/>
      <c r="I78" s="51"/>
      <c r="J78" s="51"/>
      <c r="K78" s="51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24.95" customHeight="1">
      <c r="A79" s="35"/>
      <c r="B79" s="36"/>
      <c r="C79" s="24" t="s">
        <v>210</v>
      </c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6.95" customHeight="1">
      <c r="A80" s="35"/>
      <c r="B80" s="36"/>
      <c r="C80" s="37"/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2" customHeight="1">
      <c r="A81" s="35"/>
      <c r="B81" s="36"/>
      <c r="C81" s="30" t="s">
        <v>16</v>
      </c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6.25" customHeight="1">
      <c r="A82" s="35"/>
      <c r="B82" s="36"/>
      <c r="C82" s="37"/>
      <c r="D82" s="37"/>
      <c r="E82" s="388" t="str">
        <f>E7</f>
        <v>Modernizace dopravního značení, 3. etapa, 5. května, č. akce 9991771</v>
      </c>
      <c r="F82" s="389"/>
      <c r="G82" s="389"/>
      <c r="H82" s="389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30" t="s">
        <v>197</v>
      </c>
      <c r="D83" s="37"/>
      <c r="E83" s="37"/>
      <c r="F83" s="37"/>
      <c r="G83" s="37"/>
      <c r="H83" s="37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377" t="str">
        <f>E9</f>
        <v>26 - P1+P2+P3-14</v>
      </c>
      <c r="F84" s="390"/>
      <c r="G84" s="390"/>
      <c r="H84" s="390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30" t="s">
        <v>21</v>
      </c>
      <c r="D86" s="37"/>
      <c r="E86" s="37"/>
      <c r="F86" s="28" t="str">
        <f>F12</f>
        <v>Praha 4</v>
      </c>
      <c r="G86" s="37"/>
      <c r="H86" s="37"/>
      <c r="I86" s="30" t="s">
        <v>23</v>
      </c>
      <c r="J86" s="60" t="str">
        <f>IF(J12="","",J12)</f>
        <v>22. 2. 2021</v>
      </c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25.7" customHeight="1">
      <c r="A88" s="35"/>
      <c r="B88" s="36"/>
      <c r="C88" s="30" t="s">
        <v>25</v>
      </c>
      <c r="D88" s="37"/>
      <c r="E88" s="37"/>
      <c r="F88" s="28" t="str">
        <f>E15</f>
        <v>Technická správa komunikací hl. m. Prahy, a.s.</v>
      </c>
      <c r="G88" s="37"/>
      <c r="H88" s="37"/>
      <c r="I88" s="30" t="s">
        <v>33</v>
      </c>
      <c r="J88" s="33" t="str">
        <f>E21</f>
        <v>d plus projektová a inženýrská a.s.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30" t="s">
        <v>31</v>
      </c>
      <c r="D89" s="37"/>
      <c r="E89" s="37"/>
      <c r="F89" s="28" t="str">
        <f>IF(E18="","",E18)</f>
        <v>Vyplň údaj</v>
      </c>
      <c r="G89" s="37"/>
      <c r="H89" s="37"/>
      <c r="I89" s="30" t="s">
        <v>38</v>
      </c>
      <c r="J89" s="33" t="str">
        <f>E24</f>
        <v xml:space="preserve"> </v>
      </c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07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47"/>
      <c r="B91" s="148"/>
      <c r="C91" s="149" t="s">
        <v>211</v>
      </c>
      <c r="D91" s="150" t="s">
        <v>61</v>
      </c>
      <c r="E91" s="150" t="s">
        <v>57</v>
      </c>
      <c r="F91" s="150" t="s">
        <v>58</v>
      </c>
      <c r="G91" s="150" t="s">
        <v>212</v>
      </c>
      <c r="H91" s="150" t="s">
        <v>213</v>
      </c>
      <c r="I91" s="150" t="s">
        <v>214</v>
      </c>
      <c r="J91" s="150" t="s">
        <v>201</v>
      </c>
      <c r="K91" s="151" t="s">
        <v>215</v>
      </c>
      <c r="L91" s="152"/>
      <c r="M91" s="69" t="s">
        <v>19</v>
      </c>
      <c r="N91" s="70" t="s">
        <v>46</v>
      </c>
      <c r="O91" s="70" t="s">
        <v>216</v>
      </c>
      <c r="P91" s="70" t="s">
        <v>217</v>
      </c>
      <c r="Q91" s="70" t="s">
        <v>218</v>
      </c>
      <c r="R91" s="70" t="s">
        <v>219</v>
      </c>
      <c r="S91" s="70" t="s">
        <v>220</v>
      </c>
      <c r="T91" s="71" t="s">
        <v>221</v>
      </c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</row>
    <row r="92" spans="1:65" s="2" customFormat="1" ht="22.9" customHeight="1">
      <c r="A92" s="35"/>
      <c r="B92" s="36"/>
      <c r="C92" s="76" t="s">
        <v>222</v>
      </c>
      <c r="D92" s="37"/>
      <c r="E92" s="37"/>
      <c r="F92" s="37"/>
      <c r="G92" s="37"/>
      <c r="H92" s="37"/>
      <c r="I92" s="37"/>
      <c r="J92" s="153">
        <f>BK92</f>
        <v>0</v>
      </c>
      <c r="K92" s="37"/>
      <c r="L92" s="40"/>
      <c r="M92" s="72"/>
      <c r="N92" s="154"/>
      <c r="O92" s="73"/>
      <c r="P92" s="155">
        <f>P93+P224+P241</f>
        <v>0</v>
      </c>
      <c r="Q92" s="73"/>
      <c r="R92" s="155">
        <f>R93+R224+R241</f>
        <v>79.479117939999995</v>
      </c>
      <c r="S92" s="73"/>
      <c r="T92" s="156">
        <f>T93+T224+T241</f>
        <v>71.620500000000007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8" t="s">
        <v>75</v>
      </c>
      <c r="AU92" s="18" t="s">
        <v>202</v>
      </c>
      <c r="BK92" s="157">
        <f>BK93+BK224+BK241</f>
        <v>0</v>
      </c>
    </row>
    <row r="93" spans="1:65" s="12" customFormat="1" ht="25.9" customHeight="1">
      <c r="B93" s="158"/>
      <c r="C93" s="159"/>
      <c r="D93" s="160" t="s">
        <v>75</v>
      </c>
      <c r="E93" s="161" t="s">
        <v>223</v>
      </c>
      <c r="F93" s="161" t="s">
        <v>224</v>
      </c>
      <c r="G93" s="159"/>
      <c r="H93" s="159"/>
      <c r="I93" s="162"/>
      <c r="J93" s="163">
        <f>BK93</f>
        <v>0</v>
      </c>
      <c r="K93" s="159"/>
      <c r="L93" s="164"/>
      <c r="M93" s="165"/>
      <c r="N93" s="166"/>
      <c r="O93" s="166"/>
      <c r="P93" s="167">
        <f>P94+P139+P157+P174+P214+P222</f>
        <v>0</v>
      </c>
      <c r="Q93" s="166"/>
      <c r="R93" s="167">
        <f>R94+R139+R157+R174+R214+R222</f>
        <v>78.943305139999993</v>
      </c>
      <c r="S93" s="166"/>
      <c r="T93" s="168">
        <f>T94+T139+T157+T174+T214+T222</f>
        <v>71.245500000000007</v>
      </c>
      <c r="AR93" s="169" t="s">
        <v>84</v>
      </c>
      <c r="AT93" s="170" t="s">
        <v>75</v>
      </c>
      <c r="AU93" s="170" t="s">
        <v>76</v>
      </c>
      <c r="AY93" s="169" t="s">
        <v>225</v>
      </c>
      <c r="BK93" s="171">
        <f>BK94+BK139+BK157+BK174+BK214+BK222</f>
        <v>0</v>
      </c>
    </row>
    <row r="94" spans="1:65" s="12" customFormat="1" ht="22.9" customHeight="1">
      <c r="B94" s="158"/>
      <c r="C94" s="159"/>
      <c r="D94" s="160" t="s">
        <v>75</v>
      </c>
      <c r="E94" s="172" t="s">
        <v>84</v>
      </c>
      <c r="F94" s="172" t="s">
        <v>226</v>
      </c>
      <c r="G94" s="159"/>
      <c r="H94" s="159"/>
      <c r="I94" s="162"/>
      <c r="J94" s="173">
        <f>BK94</f>
        <v>0</v>
      </c>
      <c r="K94" s="159"/>
      <c r="L94" s="164"/>
      <c r="M94" s="165"/>
      <c r="N94" s="166"/>
      <c r="O94" s="166"/>
      <c r="P94" s="167">
        <f>SUM(P95:P138)</f>
        <v>0</v>
      </c>
      <c r="Q94" s="166"/>
      <c r="R94" s="167">
        <f>SUM(R95:R138)</f>
        <v>4.5599999999999998E-3</v>
      </c>
      <c r="S94" s="166"/>
      <c r="T94" s="168">
        <f>SUM(T95:T138)</f>
        <v>66.631500000000003</v>
      </c>
      <c r="AR94" s="169" t="s">
        <v>84</v>
      </c>
      <c r="AT94" s="170" t="s">
        <v>75</v>
      </c>
      <c r="AU94" s="170" t="s">
        <v>84</v>
      </c>
      <c r="AY94" s="169" t="s">
        <v>225</v>
      </c>
      <c r="BK94" s="171">
        <f>SUM(BK95:BK138)</f>
        <v>0</v>
      </c>
    </row>
    <row r="95" spans="1:65" s="2" customFormat="1" ht="55.5" customHeight="1">
      <c r="A95" s="35"/>
      <c r="B95" s="36"/>
      <c r="C95" s="174" t="s">
        <v>84</v>
      </c>
      <c r="D95" s="174" t="s">
        <v>227</v>
      </c>
      <c r="E95" s="175" t="s">
        <v>801</v>
      </c>
      <c r="F95" s="176" t="s">
        <v>802</v>
      </c>
      <c r="G95" s="177" t="s">
        <v>230</v>
      </c>
      <c r="H95" s="178">
        <v>28.5</v>
      </c>
      <c r="I95" s="179"/>
      <c r="J95" s="180">
        <f>ROUND(I95*H95,2)</f>
        <v>0</v>
      </c>
      <c r="K95" s="176" t="s">
        <v>231</v>
      </c>
      <c r="L95" s="40"/>
      <c r="M95" s="181" t="s">
        <v>19</v>
      </c>
      <c r="N95" s="182" t="s">
        <v>47</v>
      </c>
      <c r="O95" s="65"/>
      <c r="P95" s="183">
        <f>O95*H95</f>
        <v>0</v>
      </c>
      <c r="Q95" s="183">
        <v>0</v>
      </c>
      <c r="R95" s="183">
        <f>Q95*H95</f>
        <v>0</v>
      </c>
      <c r="S95" s="183">
        <v>0.44</v>
      </c>
      <c r="T95" s="184">
        <f>S95*H95</f>
        <v>12.540000000000001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85" t="s">
        <v>232</v>
      </c>
      <c r="AT95" s="185" t="s">
        <v>227</v>
      </c>
      <c r="AU95" s="185" t="s">
        <v>86</v>
      </c>
      <c r="AY95" s="18" t="s">
        <v>225</v>
      </c>
      <c r="BE95" s="186">
        <f>IF(N95="základní",J95,0)</f>
        <v>0</v>
      </c>
      <c r="BF95" s="186">
        <f>IF(N95="snížená",J95,0)</f>
        <v>0</v>
      </c>
      <c r="BG95" s="186">
        <f>IF(N95="zákl. přenesená",J95,0)</f>
        <v>0</v>
      </c>
      <c r="BH95" s="186">
        <f>IF(N95="sníž. přenesená",J95,0)</f>
        <v>0</v>
      </c>
      <c r="BI95" s="186">
        <f>IF(N95="nulová",J95,0)</f>
        <v>0</v>
      </c>
      <c r="BJ95" s="18" t="s">
        <v>84</v>
      </c>
      <c r="BK95" s="186">
        <f>ROUND(I95*H95,2)</f>
        <v>0</v>
      </c>
      <c r="BL95" s="18" t="s">
        <v>232</v>
      </c>
      <c r="BM95" s="185" t="s">
        <v>803</v>
      </c>
    </row>
    <row r="96" spans="1:65" s="13" customFormat="1" ht="11.25">
      <c r="B96" s="187"/>
      <c r="C96" s="188"/>
      <c r="D96" s="189" t="s">
        <v>234</v>
      </c>
      <c r="E96" s="190" t="s">
        <v>19</v>
      </c>
      <c r="F96" s="191" t="s">
        <v>804</v>
      </c>
      <c r="G96" s="188"/>
      <c r="H96" s="192">
        <v>28.5</v>
      </c>
      <c r="I96" s="193"/>
      <c r="J96" s="188"/>
      <c r="K96" s="188"/>
      <c r="L96" s="194"/>
      <c r="M96" s="195"/>
      <c r="N96" s="196"/>
      <c r="O96" s="196"/>
      <c r="P96" s="196"/>
      <c r="Q96" s="196"/>
      <c r="R96" s="196"/>
      <c r="S96" s="196"/>
      <c r="T96" s="197"/>
      <c r="AT96" s="198" t="s">
        <v>234</v>
      </c>
      <c r="AU96" s="198" t="s">
        <v>86</v>
      </c>
      <c r="AV96" s="13" t="s">
        <v>86</v>
      </c>
      <c r="AW96" s="13" t="s">
        <v>37</v>
      </c>
      <c r="AX96" s="13" t="s">
        <v>84</v>
      </c>
      <c r="AY96" s="198" t="s">
        <v>225</v>
      </c>
    </row>
    <row r="97" spans="1:65" s="2" customFormat="1" ht="55.5" customHeight="1">
      <c r="A97" s="35"/>
      <c r="B97" s="36"/>
      <c r="C97" s="174" t="s">
        <v>86</v>
      </c>
      <c r="D97" s="174" t="s">
        <v>227</v>
      </c>
      <c r="E97" s="175" t="s">
        <v>805</v>
      </c>
      <c r="F97" s="176" t="s">
        <v>806</v>
      </c>
      <c r="G97" s="177" t="s">
        <v>230</v>
      </c>
      <c r="H97" s="178">
        <v>28.5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0.32500000000000001</v>
      </c>
      <c r="T97" s="184">
        <f>S97*H97</f>
        <v>9.2625000000000011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807</v>
      </c>
    </row>
    <row r="98" spans="1:65" s="13" customFormat="1" ht="11.25">
      <c r="B98" s="187"/>
      <c r="C98" s="188"/>
      <c r="D98" s="189" t="s">
        <v>234</v>
      </c>
      <c r="E98" s="190" t="s">
        <v>19</v>
      </c>
      <c r="F98" s="191" t="s">
        <v>804</v>
      </c>
      <c r="G98" s="188"/>
      <c r="H98" s="192">
        <v>28.5</v>
      </c>
      <c r="I98" s="193"/>
      <c r="J98" s="188"/>
      <c r="K98" s="188"/>
      <c r="L98" s="194"/>
      <c r="M98" s="195"/>
      <c r="N98" s="196"/>
      <c r="O98" s="196"/>
      <c r="P98" s="196"/>
      <c r="Q98" s="196"/>
      <c r="R98" s="196"/>
      <c r="S98" s="196"/>
      <c r="T98" s="197"/>
      <c r="AT98" s="198" t="s">
        <v>234</v>
      </c>
      <c r="AU98" s="198" t="s">
        <v>86</v>
      </c>
      <c r="AV98" s="13" t="s">
        <v>86</v>
      </c>
      <c r="AW98" s="13" t="s">
        <v>37</v>
      </c>
      <c r="AX98" s="13" t="s">
        <v>84</v>
      </c>
      <c r="AY98" s="198" t="s">
        <v>225</v>
      </c>
    </row>
    <row r="99" spans="1:65" s="2" customFormat="1" ht="48">
      <c r="A99" s="35"/>
      <c r="B99" s="36"/>
      <c r="C99" s="174" t="s">
        <v>273</v>
      </c>
      <c r="D99" s="174" t="s">
        <v>227</v>
      </c>
      <c r="E99" s="175" t="s">
        <v>228</v>
      </c>
      <c r="F99" s="176" t="s">
        <v>229</v>
      </c>
      <c r="G99" s="177" t="s">
        <v>230</v>
      </c>
      <c r="H99" s="178">
        <v>28.5</v>
      </c>
      <c r="I99" s="179"/>
      <c r="J99" s="180">
        <f>ROUND(I99*H99,2)</f>
        <v>0</v>
      </c>
      <c r="K99" s="176" t="s">
        <v>231</v>
      </c>
      <c r="L99" s="40"/>
      <c r="M99" s="181" t="s">
        <v>19</v>
      </c>
      <c r="N99" s="182" t="s">
        <v>47</v>
      </c>
      <c r="O99" s="65"/>
      <c r="P99" s="183">
        <f>O99*H99</f>
        <v>0</v>
      </c>
      <c r="Q99" s="183">
        <v>0</v>
      </c>
      <c r="R99" s="183">
        <f>Q99*H99</f>
        <v>0</v>
      </c>
      <c r="S99" s="183">
        <v>9.8000000000000004E-2</v>
      </c>
      <c r="T99" s="184">
        <f>S99*H99</f>
        <v>2.7930000000000001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85" t="s">
        <v>232</v>
      </c>
      <c r="AT99" s="185" t="s">
        <v>227</v>
      </c>
      <c r="AU99" s="185" t="s">
        <v>86</v>
      </c>
      <c r="AY99" s="18" t="s">
        <v>225</v>
      </c>
      <c r="BE99" s="186">
        <f>IF(N99="základní",J99,0)</f>
        <v>0</v>
      </c>
      <c r="BF99" s="186">
        <f>IF(N99="snížená",J99,0)</f>
        <v>0</v>
      </c>
      <c r="BG99" s="186">
        <f>IF(N99="zákl. přenesená",J99,0)</f>
        <v>0</v>
      </c>
      <c r="BH99" s="186">
        <f>IF(N99="sníž. přenesená",J99,0)</f>
        <v>0</v>
      </c>
      <c r="BI99" s="186">
        <f>IF(N99="nulová",J99,0)</f>
        <v>0</v>
      </c>
      <c r="BJ99" s="18" t="s">
        <v>84</v>
      </c>
      <c r="BK99" s="186">
        <f>ROUND(I99*H99,2)</f>
        <v>0</v>
      </c>
      <c r="BL99" s="18" t="s">
        <v>232</v>
      </c>
      <c r="BM99" s="185" t="s">
        <v>808</v>
      </c>
    </row>
    <row r="100" spans="1:65" s="13" customFormat="1" ht="11.25">
      <c r="B100" s="187"/>
      <c r="C100" s="188"/>
      <c r="D100" s="189" t="s">
        <v>234</v>
      </c>
      <c r="E100" s="190" t="s">
        <v>19</v>
      </c>
      <c r="F100" s="191" t="s">
        <v>804</v>
      </c>
      <c r="G100" s="188"/>
      <c r="H100" s="192">
        <v>28.5</v>
      </c>
      <c r="I100" s="193"/>
      <c r="J100" s="188"/>
      <c r="K100" s="188"/>
      <c r="L100" s="194"/>
      <c r="M100" s="195"/>
      <c r="N100" s="196"/>
      <c r="O100" s="196"/>
      <c r="P100" s="196"/>
      <c r="Q100" s="196"/>
      <c r="R100" s="196"/>
      <c r="S100" s="196"/>
      <c r="T100" s="197"/>
      <c r="AT100" s="198" t="s">
        <v>234</v>
      </c>
      <c r="AU100" s="198" t="s">
        <v>86</v>
      </c>
      <c r="AV100" s="13" t="s">
        <v>86</v>
      </c>
      <c r="AW100" s="13" t="s">
        <v>37</v>
      </c>
      <c r="AX100" s="13" t="s">
        <v>84</v>
      </c>
      <c r="AY100" s="198" t="s">
        <v>225</v>
      </c>
    </row>
    <row r="101" spans="1:65" s="2" customFormat="1" ht="48">
      <c r="A101" s="35"/>
      <c r="B101" s="36"/>
      <c r="C101" s="174" t="s">
        <v>232</v>
      </c>
      <c r="D101" s="174" t="s">
        <v>227</v>
      </c>
      <c r="E101" s="175" t="s">
        <v>809</v>
      </c>
      <c r="F101" s="176" t="s">
        <v>810</v>
      </c>
      <c r="G101" s="177" t="s">
        <v>230</v>
      </c>
      <c r="H101" s="178">
        <v>28.5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0.22</v>
      </c>
      <c r="T101" s="184">
        <f>S101*H101</f>
        <v>6.2700000000000005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811</v>
      </c>
    </row>
    <row r="102" spans="1:65" s="13" customFormat="1" ht="11.25">
      <c r="B102" s="187"/>
      <c r="C102" s="188"/>
      <c r="D102" s="189" t="s">
        <v>234</v>
      </c>
      <c r="E102" s="190" t="s">
        <v>19</v>
      </c>
      <c r="F102" s="191" t="s">
        <v>804</v>
      </c>
      <c r="G102" s="188"/>
      <c r="H102" s="192">
        <v>28.5</v>
      </c>
      <c r="I102" s="193"/>
      <c r="J102" s="188"/>
      <c r="K102" s="188"/>
      <c r="L102" s="194"/>
      <c r="M102" s="195"/>
      <c r="N102" s="196"/>
      <c r="O102" s="196"/>
      <c r="P102" s="196"/>
      <c r="Q102" s="196"/>
      <c r="R102" s="196"/>
      <c r="S102" s="196"/>
      <c r="T102" s="197"/>
      <c r="AT102" s="198" t="s">
        <v>234</v>
      </c>
      <c r="AU102" s="198" t="s">
        <v>86</v>
      </c>
      <c r="AV102" s="13" t="s">
        <v>86</v>
      </c>
      <c r="AW102" s="13" t="s">
        <v>37</v>
      </c>
      <c r="AX102" s="13" t="s">
        <v>84</v>
      </c>
      <c r="AY102" s="198" t="s">
        <v>225</v>
      </c>
    </row>
    <row r="103" spans="1:65" s="2" customFormat="1" ht="48">
      <c r="A103" s="35"/>
      <c r="B103" s="36"/>
      <c r="C103" s="174" t="s">
        <v>327</v>
      </c>
      <c r="D103" s="174" t="s">
        <v>227</v>
      </c>
      <c r="E103" s="175" t="s">
        <v>812</v>
      </c>
      <c r="F103" s="176" t="s">
        <v>813</v>
      </c>
      <c r="G103" s="177" t="s">
        <v>230</v>
      </c>
      <c r="H103" s="178">
        <v>85.5</v>
      </c>
      <c r="I103" s="179"/>
      <c r="J103" s="180">
        <f>ROUND(I103*H103,2)</f>
        <v>0</v>
      </c>
      <c r="K103" s="176" t="s">
        <v>231</v>
      </c>
      <c r="L103" s="40"/>
      <c r="M103" s="181" t="s">
        <v>19</v>
      </c>
      <c r="N103" s="182" t="s">
        <v>47</v>
      </c>
      <c r="O103" s="65"/>
      <c r="P103" s="183">
        <f>O103*H103</f>
        <v>0</v>
      </c>
      <c r="Q103" s="183">
        <v>4.0000000000000003E-5</v>
      </c>
      <c r="R103" s="183">
        <f>Q103*H103</f>
        <v>3.4200000000000003E-3</v>
      </c>
      <c r="S103" s="183">
        <v>9.1999999999999998E-2</v>
      </c>
      <c r="T103" s="184">
        <f>S103*H103</f>
        <v>7.8659999999999997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85" t="s">
        <v>232</v>
      </c>
      <c r="AT103" s="185" t="s">
        <v>227</v>
      </c>
      <c r="AU103" s="185" t="s">
        <v>86</v>
      </c>
      <c r="AY103" s="18" t="s">
        <v>225</v>
      </c>
      <c r="BE103" s="186">
        <f>IF(N103="základní",J103,0)</f>
        <v>0</v>
      </c>
      <c r="BF103" s="186">
        <f>IF(N103="snížená",J103,0)</f>
        <v>0</v>
      </c>
      <c r="BG103" s="186">
        <f>IF(N103="zákl. přenesená",J103,0)</f>
        <v>0</v>
      </c>
      <c r="BH103" s="186">
        <f>IF(N103="sníž. přenesená",J103,0)</f>
        <v>0</v>
      </c>
      <c r="BI103" s="186">
        <f>IF(N103="nulová",J103,0)</f>
        <v>0</v>
      </c>
      <c r="BJ103" s="18" t="s">
        <v>84</v>
      </c>
      <c r="BK103" s="186">
        <f>ROUND(I103*H103,2)</f>
        <v>0</v>
      </c>
      <c r="BL103" s="18" t="s">
        <v>232</v>
      </c>
      <c r="BM103" s="185" t="s">
        <v>814</v>
      </c>
    </row>
    <row r="104" spans="1:65" s="15" customFormat="1" ht="11.25">
      <c r="B104" s="224"/>
      <c r="C104" s="225"/>
      <c r="D104" s="189" t="s">
        <v>234</v>
      </c>
      <c r="E104" s="226" t="s">
        <v>19</v>
      </c>
      <c r="F104" s="227" t="s">
        <v>815</v>
      </c>
      <c r="G104" s="225"/>
      <c r="H104" s="226" t="s">
        <v>19</v>
      </c>
      <c r="I104" s="228"/>
      <c r="J104" s="225"/>
      <c r="K104" s="225"/>
      <c r="L104" s="229"/>
      <c r="M104" s="230"/>
      <c r="N104" s="231"/>
      <c r="O104" s="231"/>
      <c r="P104" s="231"/>
      <c r="Q104" s="231"/>
      <c r="R104" s="231"/>
      <c r="S104" s="231"/>
      <c r="T104" s="232"/>
      <c r="AT104" s="233" t="s">
        <v>234</v>
      </c>
      <c r="AU104" s="233" t="s">
        <v>86</v>
      </c>
      <c r="AV104" s="15" t="s">
        <v>84</v>
      </c>
      <c r="AW104" s="15" t="s">
        <v>37</v>
      </c>
      <c r="AX104" s="15" t="s">
        <v>76</v>
      </c>
      <c r="AY104" s="233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786</v>
      </c>
      <c r="F105" s="191" t="s">
        <v>1261</v>
      </c>
      <c r="G105" s="188"/>
      <c r="H105" s="192">
        <v>85.5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790</v>
      </c>
      <c r="F106" s="191" t="s">
        <v>817</v>
      </c>
      <c r="G106" s="188"/>
      <c r="H106" s="192">
        <v>46.5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796</v>
      </c>
      <c r="F107" s="191" t="s">
        <v>818</v>
      </c>
      <c r="G107" s="188"/>
      <c r="H107" s="192">
        <v>28.5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793</v>
      </c>
      <c r="F108" s="191" t="s">
        <v>819</v>
      </c>
      <c r="G108" s="188"/>
      <c r="H108" s="192">
        <v>28.5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76</v>
      </c>
      <c r="AY108" s="198" t="s">
        <v>225</v>
      </c>
    </row>
    <row r="109" spans="1:65" s="13" customFormat="1" ht="11.25">
      <c r="B109" s="187"/>
      <c r="C109" s="188"/>
      <c r="D109" s="189" t="s">
        <v>234</v>
      </c>
      <c r="E109" s="190" t="s">
        <v>19</v>
      </c>
      <c r="F109" s="191" t="s">
        <v>820</v>
      </c>
      <c r="G109" s="188"/>
      <c r="H109" s="192">
        <v>85.5</v>
      </c>
      <c r="I109" s="193"/>
      <c r="J109" s="188"/>
      <c r="K109" s="188"/>
      <c r="L109" s="194"/>
      <c r="M109" s="195"/>
      <c r="N109" s="196"/>
      <c r="O109" s="196"/>
      <c r="P109" s="196"/>
      <c r="Q109" s="196"/>
      <c r="R109" s="196"/>
      <c r="S109" s="196"/>
      <c r="T109" s="197"/>
      <c r="AT109" s="198" t="s">
        <v>234</v>
      </c>
      <c r="AU109" s="198" t="s">
        <v>86</v>
      </c>
      <c r="AV109" s="13" t="s">
        <v>86</v>
      </c>
      <c r="AW109" s="13" t="s">
        <v>37</v>
      </c>
      <c r="AX109" s="13" t="s">
        <v>84</v>
      </c>
      <c r="AY109" s="198" t="s">
        <v>225</v>
      </c>
    </row>
    <row r="110" spans="1:65" s="2" customFormat="1" ht="44.25" customHeight="1">
      <c r="A110" s="35"/>
      <c r="B110" s="36"/>
      <c r="C110" s="174" t="s">
        <v>354</v>
      </c>
      <c r="D110" s="174" t="s">
        <v>227</v>
      </c>
      <c r="E110" s="175" t="s">
        <v>1226</v>
      </c>
      <c r="F110" s="176" t="s">
        <v>1227</v>
      </c>
      <c r="G110" s="177" t="s">
        <v>559</v>
      </c>
      <c r="H110" s="178">
        <v>30</v>
      </c>
      <c r="I110" s="179"/>
      <c r="J110" s="180">
        <f>ROUND(I110*H110,2)</f>
        <v>0</v>
      </c>
      <c r="K110" s="176" t="s">
        <v>231</v>
      </c>
      <c r="L110" s="40"/>
      <c r="M110" s="181" t="s">
        <v>19</v>
      </c>
      <c r="N110" s="182" t="s">
        <v>47</v>
      </c>
      <c r="O110" s="65"/>
      <c r="P110" s="183">
        <f>O110*H110</f>
        <v>0</v>
      </c>
      <c r="Q110" s="183">
        <v>0</v>
      </c>
      <c r="R110" s="183">
        <f>Q110*H110</f>
        <v>0</v>
      </c>
      <c r="S110" s="183">
        <v>0.28999999999999998</v>
      </c>
      <c r="T110" s="184">
        <f>S110*H110</f>
        <v>8.6999999999999993</v>
      </c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R110" s="185" t="s">
        <v>232</v>
      </c>
      <c r="AT110" s="185" t="s">
        <v>227</v>
      </c>
      <c r="AU110" s="185" t="s">
        <v>86</v>
      </c>
      <c r="AY110" s="18" t="s">
        <v>225</v>
      </c>
      <c r="BE110" s="186">
        <f>IF(N110="základní",J110,0)</f>
        <v>0</v>
      </c>
      <c r="BF110" s="186">
        <f>IF(N110="snížená",J110,0)</f>
        <v>0</v>
      </c>
      <c r="BG110" s="186">
        <f>IF(N110="zákl. přenesená",J110,0)</f>
        <v>0</v>
      </c>
      <c r="BH110" s="186">
        <f>IF(N110="sníž. přenesená",J110,0)</f>
        <v>0</v>
      </c>
      <c r="BI110" s="186">
        <f>IF(N110="nulová",J110,0)</f>
        <v>0</v>
      </c>
      <c r="BJ110" s="18" t="s">
        <v>84</v>
      </c>
      <c r="BK110" s="186">
        <f>ROUND(I110*H110,2)</f>
        <v>0</v>
      </c>
      <c r="BL110" s="18" t="s">
        <v>232</v>
      </c>
      <c r="BM110" s="185" t="s">
        <v>1262</v>
      </c>
    </row>
    <row r="111" spans="1:65" s="13" customFormat="1" ht="11.25">
      <c r="B111" s="187"/>
      <c r="C111" s="188"/>
      <c r="D111" s="189" t="s">
        <v>234</v>
      </c>
      <c r="E111" s="190" t="s">
        <v>1221</v>
      </c>
      <c r="F111" s="191" t="s">
        <v>1263</v>
      </c>
      <c r="G111" s="188"/>
      <c r="H111" s="192">
        <v>30</v>
      </c>
      <c r="I111" s="193"/>
      <c r="J111" s="188"/>
      <c r="K111" s="188"/>
      <c r="L111" s="194"/>
      <c r="M111" s="195"/>
      <c r="N111" s="196"/>
      <c r="O111" s="196"/>
      <c r="P111" s="196"/>
      <c r="Q111" s="196"/>
      <c r="R111" s="196"/>
      <c r="S111" s="196"/>
      <c r="T111" s="197"/>
      <c r="AT111" s="198" t="s">
        <v>234</v>
      </c>
      <c r="AU111" s="198" t="s">
        <v>86</v>
      </c>
      <c r="AV111" s="13" t="s">
        <v>86</v>
      </c>
      <c r="AW111" s="13" t="s">
        <v>37</v>
      </c>
      <c r="AX111" s="13" t="s">
        <v>84</v>
      </c>
      <c r="AY111" s="198" t="s">
        <v>225</v>
      </c>
    </row>
    <row r="112" spans="1:65" s="2" customFormat="1" ht="24">
      <c r="A112" s="35"/>
      <c r="B112" s="36"/>
      <c r="C112" s="174" t="s">
        <v>358</v>
      </c>
      <c r="D112" s="174" t="s">
        <v>227</v>
      </c>
      <c r="E112" s="175" t="s">
        <v>821</v>
      </c>
      <c r="F112" s="176" t="s">
        <v>822</v>
      </c>
      <c r="G112" s="177" t="s">
        <v>230</v>
      </c>
      <c r="H112" s="178">
        <v>57</v>
      </c>
      <c r="I112" s="179"/>
      <c r="J112" s="180">
        <f>ROUND(I112*H112,2)</f>
        <v>0</v>
      </c>
      <c r="K112" s="176" t="s">
        <v>231</v>
      </c>
      <c r="L112" s="40"/>
      <c r="M112" s="181" t="s">
        <v>19</v>
      </c>
      <c r="N112" s="182" t="s">
        <v>47</v>
      </c>
      <c r="O112" s="65"/>
      <c r="P112" s="183">
        <f>O112*H112</f>
        <v>0</v>
      </c>
      <c r="Q112" s="183">
        <v>0</v>
      </c>
      <c r="R112" s="183">
        <f>Q112*H112</f>
        <v>0</v>
      </c>
      <c r="S112" s="183">
        <v>0</v>
      </c>
      <c r="T112" s="184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85" t="s">
        <v>232</v>
      </c>
      <c r="AT112" s="185" t="s">
        <v>227</v>
      </c>
      <c r="AU112" s="185" t="s">
        <v>86</v>
      </c>
      <c r="AY112" s="18" t="s">
        <v>225</v>
      </c>
      <c r="BE112" s="186">
        <f>IF(N112="základní",J112,0)</f>
        <v>0</v>
      </c>
      <c r="BF112" s="186">
        <f>IF(N112="snížená",J112,0)</f>
        <v>0</v>
      </c>
      <c r="BG112" s="186">
        <f>IF(N112="zákl. přenesená",J112,0)</f>
        <v>0</v>
      </c>
      <c r="BH112" s="186">
        <f>IF(N112="sníž. přenesená",J112,0)</f>
        <v>0</v>
      </c>
      <c r="BI112" s="186">
        <f>IF(N112="nulová",J112,0)</f>
        <v>0</v>
      </c>
      <c r="BJ112" s="18" t="s">
        <v>84</v>
      </c>
      <c r="BK112" s="186">
        <f>ROUND(I112*H112,2)</f>
        <v>0</v>
      </c>
      <c r="BL112" s="18" t="s">
        <v>232</v>
      </c>
      <c r="BM112" s="185" t="s">
        <v>823</v>
      </c>
    </row>
    <row r="113" spans="1:65" s="13" customFormat="1" ht="11.25">
      <c r="B113" s="187"/>
      <c r="C113" s="188"/>
      <c r="D113" s="189" t="s">
        <v>234</v>
      </c>
      <c r="E113" s="190" t="s">
        <v>19</v>
      </c>
      <c r="F113" s="191" t="s">
        <v>1230</v>
      </c>
      <c r="G113" s="188"/>
      <c r="H113" s="192">
        <v>57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37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365</v>
      </c>
      <c r="D114" s="174" t="s">
        <v>227</v>
      </c>
      <c r="E114" s="175" t="s">
        <v>246</v>
      </c>
      <c r="F114" s="176" t="s">
        <v>247</v>
      </c>
      <c r="G114" s="177" t="s">
        <v>248</v>
      </c>
      <c r="H114" s="178">
        <v>49.96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232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232</v>
      </c>
      <c r="BM114" s="185" t="s">
        <v>825</v>
      </c>
    </row>
    <row r="115" spans="1:65" s="13" customFormat="1" ht="11.25">
      <c r="B115" s="187"/>
      <c r="C115" s="188"/>
      <c r="D115" s="189" t="s">
        <v>234</v>
      </c>
      <c r="E115" s="190" t="s">
        <v>19</v>
      </c>
      <c r="F115" s="191" t="s">
        <v>1264</v>
      </c>
      <c r="G115" s="188"/>
      <c r="H115" s="192">
        <v>57.96</v>
      </c>
      <c r="I115" s="193"/>
      <c r="J115" s="188"/>
      <c r="K115" s="188"/>
      <c r="L115" s="194"/>
      <c r="M115" s="195"/>
      <c r="N115" s="196"/>
      <c r="O115" s="196"/>
      <c r="P115" s="196"/>
      <c r="Q115" s="196"/>
      <c r="R115" s="196"/>
      <c r="S115" s="196"/>
      <c r="T115" s="197"/>
      <c r="AT115" s="198" t="s">
        <v>234</v>
      </c>
      <c r="AU115" s="198" t="s">
        <v>86</v>
      </c>
      <c r="AV115" s="13" t="s">
        <v>86</v>
      </c>
      <c r="AW115" s="13" t="s">
        <v>37</v>
      </c>
      <c r="AX115" s="13" t="s">
        <v>76</v>
      </c>
      <c r="AY115" s="198" t="s">
        <v>225</v>
      </c>
    </row>
    <row r="116" spans="1:65" s="13" customFormat="1" ht="11.25">
      <c r="B116" s="187"/>
      <c r="C116" s="188"/>
      <c r="D116" s="189" t="s">
        <v>234</v>
      </c>
      <c r="E116" s="190" t="s">
        <v>19</v>
      </c>
      <c r="F116" s="191" t="s">
        <v>827</v>
      </c>
      <c r="G116" s="188"/>
      <c r="H116" s="192">
        <v>-8</v>
      </c>
      <c r="I116" s="193"/>
      <c r="J116" s="188"/>
      <c r="K116" s="188"/>
      <c r="L116" s="194"/>
      <c r="M116" s="195"/>
      <c r="N116" s="196"/>
      <c r="O116" s="196"/>
      <c r="P116" s="196"/>
      <c r="Q116" s="196"/>
      <c r="R116" s="196"/>
      <c r="S116" s="196"/>
      <c r="T116" s="197"/>
      <c r="AT116" s="198" t="s">
        <v>234</v>
      </c>
      <c r="AU116" s="198" t="s">
        <v>86</v>
      </c>
      <c r="AV116" s="13" t="s">
        <v>86</v>
      </c>
      <c r="AW116" s="13" t="s">
        <v>37</v>
      </c>
      <c r="AX116" s="13" t="s">
        <v>76</v>
      </c>
      <c r="AY116" s="198" t="s">
        <v>225</v>
      </c>
    </row>
    <row r="117" spans="1:65" s="14" customFormat="1" ht="11.25">
      <c r="B117" s="199"/>
      <c r="C117" s="200"/>
      <c r="D117" s="189" t="s">
        <v>234</v>
      </c>
      <c r="E117" s="201" t="s">
        <v>778</v>
      </c>
      <c r="F117" s="202" t="s">
        <v>245</v>
      </c>
      <c r="G117" s="200"/>
      <c r="H117" s="203">
        <v>49.96</v>
      </c>
      <c r="I117" s="204"/>
      <c r="J117" s="200"/>
      <c r="K117" s="200"/>
      <c r="L117" s="205"/>
      <c r="M117" s="206"/>
      <c r="N117" s="207"/>
      <c r="O117" s="207"/>
      <c r="P117" s="207"/>
      <c r="Q117" s="207"/>
      <c r="R117" s="207"/>
      <c r="S117" s="207"/>
      <c r="T117" s="208"/>
      <c r="AT117" s="209" t="s">
        <v>234</v>
      </c>
      <c r="AU117" s="209" t="s">
        <v>86</v>
      </c>
      <c r="AV117" s="14" t="s">
        <v>232</v>
      </c>
      <c r="AW117" s="14" t="s">
        <v>37</v>
      </c>
      <c r="AX117" s="14" t="s">
        <v>84</v>
      </c>
      <c r="AY117" s="209" t="s">
        <v>225</v>
      </c>
    </row>
    <row r="118" spans="1:65" s="2" customFormat="1" ht="55.5" customHeight="1">
      <c r="A118" s="35"/>
      <c r="B118" s="36"/>
      <c r="C118" s="174" t="s">
        <v>369</v>
      </c>
      <c r="D118" s="174" t="s">
        <v>227</v>
      </c>
      <c r="E118" s="175" t="s">
        <v>828</v>
      </c>
      <c r="F118" s="176" t="s">
        <v>829</v>
      </c>
      <c r="G118" s="177" t="s">
        <v>248</v>
      </c>
      <c r="H118" s="178">
        <v>8</v>
      </c>
      <c r="I118" s="179"/>
      <c r="J118" s="180">
        <f>ROUND(I118*H118,2)</f>
        <v>0</v>
      </c>
      <c r="K118" s="176" t="s">
        <v>231</v>
      </c>
      <c r="L118" s="40"/>
      <c r="M118" s="181" t="s">
        <v>19</v>
      </c>
      <c r="N118" s="182" t="s">
        <v>47</v>
      </c>
      <c r="O118" s="65"/>
      <c r="P118" s="183">
        <f>O118*H118</f>
        <v>0</v>
      </c>
      <c r="Q118" s="183">
        <v>0</v>
      </c>
      <c r="R118" s="183">
        <f>Q118*H118</f>
        <v>0</v>
      </c>
      <c r="S118" s="183">
        <v>2.4</v>
      </c>
      <c r="T118" s="184">
        <f>S118*H118</f>
        <v>19.2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85" t="s">
        <v>232</v>
      </c>
      <c r="AT118" s="185" t="s">
        <v>227</v>
      </c>
      <c r="AU118" s="185" t="s">
        <v>86</v>
      </c>
      <c r="AY118" s="18" t="s">
        <v>225</v>
      </c>
      <c r="BE118" s="186">
        <f>IF(N118="základní",J118,0)</f>
        <v>0</v>
      </c>
      <c r="BF118" s="186">
        <f>IF(N118="snížená",J118,0)</f>
        <v>0</v>
      </c>
      <c r="BG118" s="186">
        <f>IF(N118="zákl. přenesená",J118,0)</f>
        <v>0</v>
      </c>
      <c r="BH118" s="186">
        <f>IF(N118="sníž. přenesená",J118,0)</f>
        <v>0</v>
      </c>
      <c r="BI118" s="186">
        <f>IF(N118="nulová",J118,0)</f>
        <v>0</v>
      </c>
      <c r="BJ118" s="18" t="s">
        <v>84</v>
      </c>
      <c r="BK118" s="186">
        <f>ROUND(I118*H118,2)</f>
        <v>0</v>
      </c>
      <c r="BL118" s="18" t="s">
        <v>232</v>
      </c>
      <c r="BM118" s="185" t="s">
        <v>830</v>
      </c>
    </row>
    <row r="119" spans="1:65" s="13" customFormat="1" ht="11.25">
      <c r="B119" s="187"/>
      <c r="C119" s="188"/>
      <c r="D119" s="189" t="s">
        <v>234</v>
      </c>
      <c r="E119" s="190" t="s">
        <v>781</v>
      </c>
      <c r="F119" s="191" t="s">
        <v>831</v>
      </c>
      <c r="G119" s="188"/>
      <c r="H119" s="192">
        <v>8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37</v>
      </c>
      <c r="AX119" s="13" t="s">
        <v>84</v>
      </c>
      <c r="AY119" s="198" t="s">
        <v>225</v>
      </c>
    </row>
    <row r="120" spans="1:65" s="2" customFormat="1" ht="60">
      <c r="A120" s="35"/>
      <c r="B120" s="36"/>
      <c r="C120" s="174" t="s">
        <v>111</v>
      </c>
      <c r="D120" s="174" t="s">
        <v>227</v>
      </c>
      <c r="E120" s="175" t="s">
        <v>832</v>
      </c>
      <c r="F120" s="176" t="s">
        <v>833</v>
      </c>
      <c r="G120" s="177" t="s">
        <v>248</v>
      </c>
      <c r="H120" s="178">
        <v>18.276</v>
      </c>
      <c r="I120" s="179"/>
      <c r="J120" s="180">
        <f>ROUND(I120*H120,2)</f>
        <v>0</v>
      </c>
      <c r="K120" s="176" t="s">
        <v>231</v>
      </c>
      <c r="L120" s="40"/>
      <c r="M120" s="181" t="s">
        <v>19</v>
      </c>
      <c r="N120" s="182" t="s">
        <v>47</v>
      </c>
      <c r="O120" s="65"/>
      <c r="P120" s="183">
        <f>O120*H120</f>
        <v>0</v>
      </c>
      <c r="Q120" s="183">
        <v>0</v>
      </c>
      <c r="R120" s="183">
        <f>Q120*H120</f>
        <v>0</v>
      </c>
      <c r="S120" s="183">
        <v>0</v>
      </c>
      <c r="T120" s="184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85" t="s">
        <v>232</v>
      </c>
      <c r="AT120" s="185" t="s">
        <v>227</v>
      </c>
      <c r="AU120" s="185" t="s">
        <v>86</v>
      </c>
      <c r="AY120" s="18" t="s">
        <v>225</v>
      </c>
      <c r="BE120" s="186">
        <f>IF(N120="základní",J120,0)</f>
        <v>0</v>
      </c>
      <c r="BF120" s="186">
        <f>IF(N120="snížená",J120,0)</f>
        <v>0</v>
      </c>
      <c r="BG120" s="186">
        <f>IF(N120="zákl. přenesená",J120,0)</f>
        <v>0</v>
      </c>
      <c r="BH120" s="186">
        <f>IF(N120="sníž. přenesená",J120,0)</f>
        <v>0</v>
      </c>
      <c r="BI120" s="186">
        <f>IF(N120="nulová",J120,0)</f>
        <v>0</v>
      </c>
      <c r="BJ120" s="18" t="s">
        <v>84</v>
      </c>
      <c r="BK120" s="186">
        <f>ROUND(I120*H120,2)</f>
        <v>0</v>
      </c>
      <c r="BL120" s="18" t="s">
        <v>232</v>
      </c>
      <c r="BM120" s="185" t="s">
        <v>834</v>
      </c>
    </row>
    <row r="121" spans="1:65" s="13" customFormat="1" ht="11.25">
      <c r="B121" s="187"/>
      <c r="C121" s="188"/>
      <c r="D121" s="189" t="s">
        <v>234</v>
      </c>
      <c r="E121" s="190" t="s">
        <v>19</v>
      </c>
      <c r="F121" s="191" t="s">
        <v>835</v>
      </c>
      <c r="G121" s="188"/>
      <c r="H121" s="192">
        <v>18.276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37</v>
      </c>
      <c r="AX121" s="13" t="s">
        <v>84</v>
      </c>
      <c r="AY121" s="198" t="s">
        <v>225</v>
      </c>
    </row>
    <row r="122" spans="1:65" s="2" customFormat="1" ht="66.75" customHeight="1">
      <c r="A122" s="35"/>
      <c r="B122" s="36"/>
      <c r="C122" s="174" t="s">
        <v>114</v>
      </c>
      <c r="D122" s="174" t="s">
        <v>227</v>
      </c>
      <c r="E122" s="175" t="s">
        <v>836</v>
      </c>
      <c r="F122" s="176" t="s">
        <v>837</v>
      </c>
      <c r="G122" s="177" t="s">
        <v>248</v>
      </c>
      <c r="H122" s="178">
        <v>182.76</v>
      </c>
      <c r="I122" s="179"/>
      <c r="J122" s="180">
        <f>ROUND(I122*H122,2)</f>
        <v>0</v>
      </c>
      <c r="K122" s="176" t="s">
        <v>231</v>
      </c>
      <c r="L122" s="40"/>
      <c r="M122" s="181" t="s">
        <v>19</v>
      </c>
      <c r="N122" s="182" t="s">
        <v>47</v>
      </c>
      <c r="O122" s="65"/>
      <c r="P122" s="183">
        <f>O122*H122</f>
        <v>0</v>
      </c>
      <c r="Q122" s="183">
        <v>0</v>
      </c>
      <c r="R122" s="183">
        <f>Q122*H122</f>
        <v>0</v>
      </c>
      <c r="S122" s="183">
        <v>0</v>
      </c>
      <c r="T122" s="184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85" t="s">
        <v>232</v>
      </c>
      <c r="AT122" s="185" t="s">
        <v>227</v>
      </c>
      <c r="AU122" s="185" t="s">
        <v>86</v>
      </c>
      <c r="AY122" s="18" t="s">
        <v>225</v>
      </c>
      <c r="BE122" s="186">
        <f>IF(N122="základní",J122,0)</f>
        <v>0</v>
      </c>
      <c r="BF122" s="186">
        <f>IF(N122="snížená",J122,0)</f>
        <v>0</v>
      </c>
      <c r="BG122" s="186">
        <f>IF(N122="zákl. přenesená",J122,0)</f>
        <v>0</v>
      </c>
      <c r="BH122" s="186">
        <f>IF(N122="sníž. přenesená",J122,0)</f>
        <v>0</v>
      </c>
      <c r="BI122" s="186">
        <f>IF(N122="nulová",J122,0)</f>
        <v>0</v>
      </c>
      <c r="BJ122" s="18" t="s">
        <v>84</v>
      </c>
      <c r="BK122" s="186">
        <f>ROUND(I122*H122,2)</f>
        <v>0</v>
      </c>
      <c r="BL122" s="18" t="s">
        <v>232</v>
      </c>
      <c r="BM122" s="185" t="s">
        <v>838</v>
      </c>
    </row>
    <row r="123" spans="1:65" s="13" customFormat="1" ht="11.25">
      <c r="B123" s="187"/>
      <c r="C123" s="188"/>
      <c r="D123" s="189" t="s">
        <v>234</v>
      </c>
      <c r="E123" s="190" t="s">
        <v>19</v>
      </c>
      <c r="F123" s="191" t="s">
        <v>835</v>
      </c>
      <c r="G123" s="188"/>
      <c r="H123" s="192">
        <v>18.276</v>
      </c>
      <c r="I123" s="193"/>
      <c r="J123" s="188"/>
      <c r="K123" s="188"/>
      <c r="L123" s="194"/>
      <c r="M123" s="195"/>
      <c r="N123" s="196"/>
      <c r="O123" s="196"/>
      <c r="P123" s="196"/>
      <c r="Q123" s="196"/>
      <c r="R123" s="196"/>
      <c r="S123" s="196"/>
      <c r="T123" s="197"/>
      <c r="AT123" s="198" t="s">
        <v>234</v>
      </c>
      <c r="AU123" s="198" t="s">
        <v>86</v>
      </c>
      <c r="AV123" s="13" t="s">
        <v>86</v>
      </c>
      <c r="AW123" s="13" t="s">
        <v>37</v>
      </c>
      <c r="AX123" s="13" t="s">
        <v>84</v>
      </c>
      <c r="AY123" s="198" t="s">
        <v>225</v>
      </c>
    </row>
    <row r="124" spans="1:65" s="13" customFormat="1" ht="11.25">
      <c r="B124" s="187"/>
      <c r="C124" s="188"/>
      <c r="D124" s="189" t="s">
        <v>234</v>
      </c>
      <c r="E124" s="188"/>
      <c r="F124" s="191" t="s">
        <v>839</v>
      </c>
      <c r="G124" s="188"/>
      <c r="H124" s="192">
        <v>182.76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4</v>
      </c>
      <c r="AX124" s="13" t="s">
        <v>84</v>
      </c>
      <c r="AY124" s="198" t="s">
        <v>225</v>
      </c>
    </row>
    <row r="125" spans="1:65" s="2" customFormat="1" ht="44.25" customHeight="1">
      <c r="A125" s="35"/>
      <c r="B125" s="36"/>
      <c r="C125" s="174" t="s">
        <v>117</v>
      </c>
      <c r="D125" s="174" t="s">
        <v>227</v>
      </c>
      <c r="E125" s="175" t="s">
        <v>840</v>
      </c>
      <c r="F125" s="176" t="s">
        <v>841</v>
      </c>
      <c r="G125" s="177" t="s">
        <v>361</v>
      </c>
      <c r="H125" s="178">
        <v>32.896999999999998</v>
      </c>
      <c r="I125" s="179"/>
      <c r="J125" s="180">
        <f>ROUND(I125*H125,2)</f>
        <v>0</v>
      </c>
      <c r="K125" s="176" t="s">
        <v>231</v>
      </c>
      <c r="L125" s="40"/>
      <c r="M125" s="181" t="s">
        <v>19</v>
      </c>
      <c r="N125" s="182" t="s">
        <v>47</v>
      </c>
      <c r="O125" s="65"/>
      <c r="P125" s="183">
        <f>O125*H125</f>
        <v>0</v>
      </c>
      <c r="Q125" s="183">
        <v>0</v>
      </c>
      <c r="R125" s="183">
        <f>Q125*H125</f>
        <v>0</v>
      </c>
      <c r="S125" s="183">
        <v>0</v>
      </c>
      <c r="T125" s="184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5" t="s">
        <v>232</v>
      </c>
      <c r="AT125" s="185" t="s">
        <v>227</v>
      </c>
      <c r="AU125" s="185" t="s">
        <v>86</v>
      </c>
      <c r="AY125" s="18" t="s">
        <v>225</v>
      </c>
      <c r="BE125" s="186">
        <f>IF(N125="základní",J125,0)</f>
        <v>0</v>
      </c>
      <c r="BF125" s="186">
        <f>IF(N125="snížená",J125,0)</f>
        <v>0</v>
      </c>
      <c r="BG125" s="186">
        <f>IF(N125="zákl. přenesená",J125,0)</f>
        <v>0</v>
      </c>
      <c r="BH125" s="186">
        <f>IF(N125="sníž. přenesená",J125,0)</f>
        <v>0</v>
      </c>
      <c r="BI125" s="186">
        <f>IF(N125="nulová",J125,0)</f>
        <v>0</v>
      </c>
      <c r="BJ125" s="18" t="s">
        <v>84</v>
      </c>
      <c r="BK125" s="186">
        <f>ROUND(I125*H125,2)</f>
        <v>0</v>
      </c>
      <c r="BL125" s="18" t="s">
        <v>232</v>
      </c>
      <c r="BM125" s="185" t="s">
        <v>842</v>
      </c>
    </row>
    <row r="126" spans="1:65" s="13" customFormat="1" ht="11.25">
      <c r="B126" s="187"/>
      <c r="C126" s="188"/>
      <c r="D126" s="189" t="s">
        <v>234</v>
      </c>
      <c r="E126" s="188"/>
      <c r="F126" s="191" t="s">
        <v>843</v>
      </c>
      <c r="G126" s="188"/>
      <c r="H126" s="192">
        <v>32.896999999999998</v>
      </c>
      <c r="I126" s="193"/>
      <c r="J126" s="188"/>
      <c r="K126" s="188"/>
      <c r="L126" s="194"/>
      <c r="M126" s="195"/>
      <c r="N126" s="196"/>
      <c r="O126" s="196"/>
      <c r="P126" s="196"/>
      <c r="Q126" s="196"/>
      <c r="R126" s="196"/>
      <c r="S126" s="196"/>
      <c r="T126" s="197"/>
      <c r="AT126" s="198" t="s">
        <v>234</v>
      </c>
      <c r="AU126" s="198" t="s">
        <v>86</v>
      </c>
      <c r="AV126" s="13" t="s">
        <v>86</v>
      </c>
      <c r="AW126" s="13" t="s">
        <v>4</v>
      </c>
      <c r="AX126" s="13" t="s">
        <v>84</v>
      </c>
      <c r="AY126" s="198" t="s">
        <v>225</v>
      </c>
    </row>
    <row r="127" spans="1:65" s="2" customFormat="1" ht="36">
      <c r="A127" s="35"/>
      <c r="B127" s="36"/>
      <c r="C127" s="174" t="s">
        <v>120</v>
      </c>
      <c r="D127" s="174" t="s">
        <v>227</v>
      </c>
      <c r="E127" s="175" t="s">
        <v>844</v>
      </c>
      <c r="F127" s="176" t="s">
        <v>845</v>
      </c>
      <c r="G127" s="177" t="s">
        <v>248</v>
      </c>
      <c r="H127" s="178">
        <v>18.276</v>
      </c>
      <c r="I127" s="179"/>
      <c r="J127" s="180">
        <f>ROUND(I127*H127,2)</f>
        <v>0</v>
      </c>
      <c r="K127" s="176" t="s">
        <v>231</v>
      </c>
      <c r="L127" s="40"/>
      <c r="M127" s="181" t="s">
        <v>19</v>
      </c>
      <c r="N127" s="182" t="s">
        <v>47</v>
      </c>
      <c r="O127" s="65"/>
      <c r="P127" s="183">
        <f>O127*H127</f>
        <v>0</v>
      </c>
      <c r="Q127" s="183">
        <v>0</v>
      </c>
      <c r="R127" s="183">
        <f>Q127*H127</f>
        <v>0</v>
      </c>
      <c r="S127" s="183">
        <v>0</v>
      </c>
      <c r="T127" s="184">
        <f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5" t="s">
        <v>232</v>
      </c>
      <c r="AT127" s="185" t="s">
        <v>227</v>
      </c>
      <c r="AU127" s="185" t="s">
        <v>86</v>
      </c>
      <c r="AY127" s="18" t="s">
        <v>225</v>
      </c>
      <c r="BE127" s="186">
        <f>IF(N127="základní",J127,0)</f>
        <v>0</v>
      </c>
      <c r="BF127" s="186">
        <f>IF(N127="snížená",J127,0)</f>
        <v>0</v>
      </c>
      <c r="BG127" s="186">
        <f>IF(N127="zákl. přenesená",J127,0)</f>
        <v>0</v>
      </c>
      <c r="BH127" s="186">
        <f>IF(N127="sníž. přenesená",J127,0)</f>
        <v>0</v>
      </c>
      <c r="BI127" s="186">
        <f>IF(N127="nulová",J127,0)</f>
        <v>0</v>
      </c>
      <c r="BJ127" s="18" t="s">
        <v>84</v>
      </c>
      <c r="BK127" s="186">
        <f>ROUND(I127*H127,2)</f>
        <v>0</v>
      </c>
      <c r="BL127" s="18" t="s">
        <v>232</v>
      </c>
      <c r="BM127" s="185" t="s">
        <v>846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835</v>
      </c>
      <c r="G128" s="188"/>
      <c r="H128" s="192">
        <v>18.276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84</v>
      </c>
      <c r="AY128" s="198" t="s">
        <v>225</v>
      </c>
    </row>
    <row r="129" spans="1:65" s="2" customFormat="1" ht="44.25" customHeight="1">
      <c r="A129" s="35"/>
      <c r="B129" s="36"/>
      <c r="C129" s="174" t="s">
        <v>123</v>
      </c>
      <c r="D129" s="174" t="s">
        <v>227</v>
      </c>
      <c r="E129" s="175" t="s">
        <v>274</v>
      </c>
      <c r="F129" s="176" t="s">
        <v>275</v>
      </c>
      <c r="G129" s="177" t="s">
        <v>248</v>
      </c>
      <c r="H129" s="178">
        <v>31.684000000000001</v>
      </c>
      <c r="I129" s="179"/>
      <c r="J129" s="180">
        <f>ROUND(I129*H129,2)</f>
        <v>0</v>
      </c>
      <c r="K129" s="176" t="s">
        <v>231</v>
      </c>
      <c r="L129" s="40"/>
      <c r="M129" s="181" t="s">
        <v>19</v>
      </c>
      <c r="N129" s="182" t="s">
        <v>47</v>
      </c>
      <c r="O129" s="65"/>
      <c r="P129" s="183">
        <f>O129*H129</f>
        <v>0</v>
      </c>
      <c r="Q129" s="183">
        <v>0</v>
      </c>
      <c r="R129" s="183">
        <f>Q129*H129</f>
        <v>0</v>
      </c>
      <c r="S129" s="183">
        <v>0</v>
      </c>
      <c r="T129" s="184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5" t="s">
        <v>232</v>
      </c>
      <c r="AT129" s="185" t="s">
        <v>227</v>
      </c>
      <c r="AU129" s="185" t="s">
        <v>86</v>
      </c>
      <c r="AY129" s="18" t="s">
        <v>225</v>
      </c>
      <c r="BE129" s="186">
        <f>IF(N129="základní",J129,0)</f>
        <v>0</v>
      </c>
      <c r="BF129" s="186">
        <f>IF(N129="snížená",J129,0)</f>
        <v>0</v>
      </c>
      <c r="BG129" s="186">
        <f>IF(N129="zákl. přenesená",J129,0)</f>
        <v>0</v>
      </c>
      <c r="BH129" s="186">
        <f>IF(N129="sníž. přenesená",J129,0)</f>
        <v>0</v>
      </c>
      <c r="BI129" s="186">
        <f>IF(N129="nulová",J129,0)</f>
        <v>0</v>
      </c>
      <c r="BJ129" s="18" t="s">
        <v>84</v>
      </c>
      <c r="BK129" s="186">
        <f>ROUND(I129*H129,2)</f>
        <v>0</v>
      </c>
      <c r="BL129" s="18" t="s">
        <v>232</v>
      </c>
      <c r="BM129" s="185" t="s">
        <v>847</v>
      </c>
    </row>
    <row r="130" spans="1:65" s="13" customFormat="1" ht="11.25">
      <c r="B130" s="187"/>
      <c r="C130" s="188"/>
      <c r="D130" s="189" t="s">
        <v>234</v>
      </c>
      <c r="E130" s="190" t="s">
        <v>19</v>
      </c>
      <c r="F130" s="191" t="s">
        <v>848</v>
      </c>
      <c r="G130" s="188"/>
      <c r="H130" s="192">
        <v>49.96</v>
      </c>
      <c r="I130" s="193"/>
      <c r="J130" s="188"/>
      <c r="K130" s="188"/>
      <c r="L130" s="194"/>
      <c r="M130" s="195"/>
      <c r="N130" s="196"/>
      <c r="O130" s="196"/>
      <c r="P130" s="196"/>
      <c r="Q130" s="196"/>
      <c r="R130" s="196"/>
      <c r="S130" s="196"/>
      <c r="T130" s="197"/>
      <c r="AT130" s="198" t="s">
        <v>234</v>
      </c>
      <c r="AU130" s="198" t="s">
        <v>86</v>
      </c>
      <c r="AV130" s="13" t="s">
        <v>86</v>
      </c>
      <c r="AW130" s="13" t="s">
        <v>37</v>
      </c>
      <c r="AX130" s="13" t="s">
        <v>76</v>
      </c>
      <c r="AY130" s="198" t="s">
        <v>225</v>
      </c>
    </row>
    <row r="131" spans="1:65" s="13" customFormat="1" ht="11.25">
      <c r="B131" s="187"/>
      <c r="C131" s="188"/>
      <c r="D131" s="189" t="s">
        <v>234</v>
      </c>
      <c r="E131" s="190" t="s">
        <v>19</v>
      </c>
      <c r="F131" s="191" t="s">
        <v>849</v>
      </c>
      <c r="G131" s="188"/>
      <c r="H131" s="192">
        <v>-18.276</v>
      </c>
      <c r="I131" s="193"/>
      <c r="J131" s="188"/>
      <c r="K131" s="188"/>
      <c r="L131" s="194"/>
      <c r="M131" s="195"/>
      <c r="N131" s="196"/>
      <c r="O131" s="196"/>
      <c r="P131" s="196"/>
      <c r="Q131" s="196"/>
      <c r="R131" s="196"/>
      <c r="S131" s="196"/>
      <c r="T131" s="197"/>
      <c r="AT131" s="198" t="s">
        <v>234</v>
      </c>
      <c r="AU131" s="198" t="s">
        <v>86</v>
      </c>
      <c r="AV131" s="13" t="s">
        <v>86</v>
      </c>
      <c r="AW131" s="13" t="s">
        <v>37</v>
      </c>
      <c r="AX131" s="13" t="s">
        <v>76</v>
      </c>
      <c r="AY131" s="198" t="s">
        <v>225</v>
      </c>
    </row>
    <row r="132" spans="1:65" s="14" customFormat="1" ht="11.25">
      <c r="B132" s="199"/>
      <c r="C132" s="200"/>
      <c r="D132" s="189" t="s">
        <v>234</v>
      </c>
      <c r="E132" s="201" t="s">
        <v>775</v>
      </c>
      <c r="F132" s="202" t="s">
        <v>245</v>
      </c>
      <c r="G132" s="200"/>
      <c r="H132" s="203">
        <v>31.684000000000001</v>
      </c>
      <c r="I132" s="204"/>
      <c r="J132" s="200"/>
      <c r="K132" s="200"/>
      <c r="L132" s="205"/>
      <c r="M132" s="206"/>
      <c r="N132" s="207"/>
      <c r="O132" s="207"/>
      <c r="P132" s="207"/>
      <c r="Q132" s="207"/>
      <c r="R132" s="207"/>
      <c r="S132" s="207"/>
      <c r="T132" s="208"/>
      <c r="AT132" s="209" t="s">
        <v>234</v>
      </c>
      <c r="AU132" s="209" t="s">
        <v>86</v>
      </c>
      <c r="AV132" s="14" t="s">
        <v>232</v>
      </c>
      <c r="AW132" s="14" t="s">
        <v>37</v>
      </c>
      <c r="AX132" s="14" t="s">
        <v>84</v>
      </c>
      <c r="AY132" s="209" t="s">
        <v>225</v>
      </c>
    </row>
    <row r="133" spans="1:65" s="2" customFormat="1" ht="36">
      <c r="A133" s="35"/>
      <c r="B133" s="36"/>
      <c r="C133" s="174" t="s">
        <v>8</v>
      </c>
      <c r="D133" s="174" t="s">
        <v>227</v>
      </c>
      <c r="E133" s="175" t="s">
        <v>850</v>
      </c>
      <c r="F133" s="176" t="s">
        <v>851</v>
      </c>
      <c r="G133" s="177" t="s">
        <v>230</v>
      </c>
      <c r="H133" s="178">
        <v>57</v>
      </c>
      <c r="I133" s="179"/>
      <c r="J133" s="180">
        <f>ROUND(I133*H133,2)</f>
        <v>0</v>
      </c>
      <c r="K133" s="176" t="s">
        <v>231</v>
      </c>
      <c r="L133" s="40"/>
      <c r="M133" s="181" t="s">
        <v>19</v>
      </c>
      <c r="N133" s="182" t="s">
        <v>47</v>
      </c>
      <c r="O133" s="65"/>
      <c r="P133" s="183">
        <f>O133*H133</f>
        <v>0</v>
      </c>
      <c r="Q133" s="183">
        <v>0</v>
      </c>
      <c r="R133" s="183">
        <f>Q133*H133</f>
        <v>0</v>
      </c>
      <c r="S133" s="183">
        <v>0</v>
      </c>
      <c r="T133" s="184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5" t="s">
        <v>232</v>
      </c>
      <c r="AT133" s="185" t="s">
        <v>227</v>
      </c>
      <c r="AU133" s="185" t="s">
        <v>86</v>
      </c>
      <c r="AY133" s="18" t="s">
        <v>225</v>
      </c>
      <c r="BE133" s="186">
        <f>IF(N133="základní",J133,0)</f>
        <v>0</v>
      </c>
      <c r="BF133" s="186">
        <f>IF(N133="snížená",J133,0)</f>
        <v>0</v>
      </c>
      <c r="BG133" s="186">
        <f>IF(N133="zákl. přenesená",J133,0)</f>
        <v>0</v>
      </c>
      <c r="BH133" s="186">
        <f>IF(N133="sníž. přenesená",J133,0)</f>
        <v>0</v>
      </c>
      <c r="BI133" s="186">
        <f>IF(N133="nulová",J133,0)</f>
        <v>0</v>
      </c>
      <c r="BJ133" s="18" t="s">
        <v>84</v>
      </c>
      <c r="BK133" s="186">
        <f>ROUND(I133*H133,2)</f>
        <v>0</v>
      </c>
      <c r="BL133" s="18" t="s">
        <v>232</v>
      </c>
      <c r="BM133" s="185" t="s">
        <v>852</v>
      </c>
    </row>
    <row r="134" spans="1:65" s="13" customFormat="1" ht="11.25">
      <c r="B134" s="187"/>
      <c r="C134" s="188"/>
      <c r="D134" s="189" t="s">
        <v>234</v>
      </c>
      <c r="E134" s="190" t="s">
        <v>19</v>
      </c>
      <c r="F134" s="191" t="s">
        <v>1230</v>
      </c>
      <c r="G134" s="188"/>
      <c r="H134" s="192">
        <v>57</v>
      </c>
      <c r="I134" s="193"/>
      <c r="J134" s="188"/>
      <c r="K134" s="188"/>
      <c r="L134" s="194"/>
      <c r="M134" s="195"/>
      <c r="N134" s="196"/>
      <c r="O134" s="196"/>
      <c r="P134" s="196"/>
      <c r="Q134" s="196"/>
      <c r="R134" s="196"/>
      <c r="S134" s="196"/>
      <c r="T134" s="197"/>
      <c r="AT134" s="198" t="s">
        <v>234</v>
      </c>
      <c r="AU134" s="198" t="s">
        <v>86</v>
      </c>
      <c r="AV134" s="13" t="s">
        <v>86</v>
      </c>
      <c r="AW134" s="13" t="s">
        <v>37</v>
      </c>
      <c r="AX134" s="13" t="s">
        <v>84</v>
      </c>
      <c r="AY134" s="198" t="s">
        <v>225</v>
      </c>
    </row>
    <row r="135" spans="1:65" s="2" customFormat="1" ht="36">
      <c r="A135" s="35"/>
      <c r="B135" s="36"/>
      <c r="C135" s="174" t="s">
        <v>128</v>
      </c>
      <c r="D135" s="174" t="s">
        <v>227</v>
      </c>
      <c r="E135" s="175" t="s">
        <v>853</v>
      </c>
      <c r="F135" s="176" t="s">
        <v>854</v>
      </c>
      <c r="G135" s="177" t="s">
        <v>230</v>
      </c>
      <c r="H135" s="178">
        <v>57</v>
      </c>
      <c r="I135" s="179"/>
      <c r="J135" s="180">
        <f>ROUND(I135*H135,2)</f>
        <v>0</v>
      </c>
      <c r="K135" s="176" t="s">
        <v>231</v>
      </c>
      <c r="L135" s="40"/>
      <c r="M135" s="181" t="s">
        <v>19</v>
      </c>
      <c r="N135" s="182" t="s">
        <v>47</v>
      </c>
      <c r="O135" s="65"/>
      <c r="P135" s="183">
        <f>O135*H135</f>
        <v>0</v>
      </c>
      <c r="Q135" s="183">
        <v>0</v>
      </c>
      <c r="R135" s="183">
        <f>Q135*H135</f>
        <v>0</v>
      </c>
      <c r="S135" s="183">
        <v>0</v>
      </c>
      <c r="T135" s="184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5" t="s">
        <v>232</v>
      </c>
      <c r="AT135" s="185" t="s">
        <v>227</v>
      </c>
      <c r="AU135" s="185" t="s">
        <v>86</v>
      </c>
      <c r="AY135" s="18" t="s">
        <v>225</v>
      </c>
      <c r="BE135" s="186">
        <f>IF(N135="základní",J135,0)</f>
        <v>0</v>
      </c>
      <c r="BF135" s="186">
        <f>IF(N135="snížená",J135,0)</f>
        <v>0</v>
      </c>
      <c r="BG135" s="186">
        <f>IF(N135="zákl. přenesená",J135,0)</f>
        <v>0</v>
      </c>
      <c r="BH135" s="186">
        <f>IF(N135="sníž. přenesená",J135,0)</f>
        <v>0</v>
      </c>
      <c r="BI135" s="186">
        <f>IF(N135="nulová",J135,0)</f>
        <v>0</v>
      </c>
      <c r="BJ135" s="18" t="s">
        <v>84</v>
      </c>
      <c r="BK135" s="186">
        <f>ROUND(I135*H135,2)</f>
        <v>0</v>
      </c>
      <c r="BL135" s="18" t="s">
        <v>232</v>
      </c>
      <c r="BM135" s="185" t="s">
        <v>855</v>
      </c>
    </row>
    <row r="136" spans="1:65" s="13" customFormat="1" ht="11.25">
      <c r="B136" s="187"/>
      <c r="C136" s="188"/>
      <c r="D136" s="189" t="s">
        <v>234</v>
      </c>
      <c r="E136" s="190" t="s">
        <v>19</v>
      </c>
      <c r="F136" s="191" t="s">
        <v>1230</v>
      </c>
      <c r="G136" s="188"/>
      <c r="H136" s="192">
        <v>57</v>
      </c>
      <c r="I136" s="193"/>
      <c r="J136" s="188"/>
      <c r="K136" s="188"/>
      <c r="L136" s="194"/>
      <c r="M136" s="195"/>
      <c r="N136" s="196"/>
      <c r="O136" s="196"/>
      <c r="P136" s="196"/>
      <c r="Q136" s="196"/>
      <c r="R136" s="196"/>
      <c r="S136" s="196"/>
      <c r="T136" s="197"/>
      <c r="AT136" s="198" t="s">
        <v>234</v>
      </c>
      <c r="AU136" s="198" t="s">
        <v>86</v>
      </c>
      <c r="AV136" s="13" t="s">
        <v>86</v>
      </c>
      <c r="AW136" s="13" t="s">
        <v>37</v>
      </c>
      <c r="AX136" s="13" t="s">
        <v>84</v>
      </c>
      <c r="AY136" s="198" t="s">
        <v>225</v>
      </c>
    </row>
    <row r="137" spans="1:65" s="2" customFormat="1" ht="16.5" customHeight="1">
      <c r="A137" s="35"/>
      <c r="B137" s="36"/>
      <c r="C137" s="210" t="s">
        <v>131</v>
      </c>
      <c r="D137" s="210" t="s">
        <v>410</v>
      </c>
      <c r="E137" s="211" t="s">
        <v>856</v>
      </c>
      <c r="F137" s="212" t="s">
        <v>857</v>
      </c>
      <c r="G137" s="213" t="s">
        <v>683</v>
      </c>
      <c r="H137" s="214">
        <v>1.1399999999999999</v>
      </c>
      <c r="I137" s="215"/>
      <c r="J137" s="216">
        <f>ROUND(I137*H137,2)</f>
        <v>0</v>
      </c>
      <c r="K137" s="212" t="s">
        <v>231</v>
      </c>
      <c r="L137" s="217"/>
      <c r="M137" s="218" t="s">
        <v>19</v>
      </c>
      <c r="N137" s="219" t="s">
        <v>47</v>
      </c>
      <c r="O137" s="65"/>
      <c r="P137" s="183">
        <f>O137*H137</f>
        <v>0</v>
      </c>
      <c r="Q137" s="183">
        <v>1E-3</v>
      </c>
      <c r="R137" s="183">
        <f>Q137*H137</f>
        <v>1.14E-3</v>
      </c>
      <c r="S137" s="183">
        <v>0</v>
      </c>
      <c r="T137" s="184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5" t="s">
        <v>365</v>
      </c>
      <c r="AT137" s="185" t="s">
        <v>410</v>
      </c>
      <c r="AU137" s="185" t="s">
        <v>86</v>
      </c>
      <c r="AY137" s="18" t="s">
        <v>225</v>
      </c>
      <c r="BE137" s="186">
        <f>IF(N137="základní",J137,0)</f>
        <v>0</v>
      </c>
      <c r="BF137" s="186">
        <f>IF(N137="snížená",J137,0)</f>
        <v>0</v>
      </c>
      <c r="BG137" s="186">
        <f>IF(N137="zákl. přenesená",J137,0)</f>
        <v>0</v>
      </c>
      <c r="BH137" s="186">
        <f>IF(N137="sníž. přenesená",J137,0)</f>
        <v>0</v>
      </c>
      <c r="BI137" s="186">
        <f>IF(N137="nulová",J137,0)</f>
        <v>0</v>
      </c>
      <c r="BJ137" s="18" t="s">
        <v>84</v>
      </c>
      <c r="BK137" s="186">
        <f>ROUND(I137*H137,2)</f>
        <v>0</v>
      </c>
      <c r="BL137" s="18" t="s">
        <v>232</v>
      </c>
      <c r="BM137" s="185" t="s">
        <v>858</v>
      </c>
    </row>
    <row r="138" spans="1:65" s="13" customFormat="1" ht="11.25">
      <c r="B138" s="187"/>
      <c r="C138" s="188"/>
      <c r="D138" s="189" t="s">
        <v>234</v>
      </c>
      <c r="E138" s="188"/>
      <c r="F138" s="191" t="s">
        <v>1265</v>
      </c>
      <c r="G138" s="188"/>
      <c r="H138" s="192">
        <v>1.1399999999999999</v>
      </c>
      <c r="I138" s="193"/>
      <c r="J138" s="188"/>
      <c r="K138" s="188"/>
      <c r="L138" s="194"/>
      <c r="M138" s="195"/>
      <c r="N138" s="196"/>
      <c r="O138" s="196"/>
      <c r="P138" s="196"/>
      <c r="Q138" s="196"/>
      <c r="R138" s="196"/>
      <c r="S138" s="196"/>
      <c r="T138" s="197"/>
      <c r="AT138" s="198" t="s">
        <v>234</v>
      </c>
      <c r="AU138" s="198" t="s">
        <v>86</v>
      </c>
      <c r="AV138" s="13" t="s">
        <v>86</v>
      </c>
      <c r="AW138" s="13" t="s">
        <v>4</v>
      </c>
      <c r="AX138" s="13" t="s">
        <v>84</v>
      </c>
      <c r="AY138" s="198" t="s">
        <v>225</v>
      </c>
    </row>
    <row r="139" spans="1:65" s="12" customFormat="1" ht="22.9" customHeight="1">
      <c r="B139" s="158"/>
      <c r="C139" s="159"/>
      <c r="D139" s="160" t="s">
        <v>75</v>
      </c>
      <c r="E139" s="172" t="s">
        <v>86</v>
      </c>
      <c r="F139" s="172" t="s">
        <v>300</v>
      </c>
      <c r="G139" s="159"/>
      <c r="H139" s="159"/>
      <c r="I139" s="162"/>
      <c r="J139" s="173">
        <f>BK139</f>
        <v>0</v>
      </c>
      <c r="K139" s="159"/>
      <c r="L139" s="164"/>
      <c r="M139" s="165"/>
      <c r="N139" s="166"/>
      <c r="O139" s="166"/>
      <c r="P139" s="167">
        <f>SUM(P140:P156)</f>
        <v>0</v>
      </c>
      <c r="Q139" s="166"/>
      <c r="R139" s="167">
        <f>SUM(R140:R156)</f>
        <v>51.01012514</v>
      </c>
      <c r="S139" s="166"/>
      <c r="T139" s="168">
        <f>SUM(T140:T156)</f>
        <v>0</v>
      </c>
      <c r="AR139" s="169" t="s">
        <v>84</v>
      </c>
      <c r="AT139" s="170" t="s">
        <v>75</v>
      </c>
      <c r="AU139" s="170" t="s">
        <v>84</v>
      </c>
      <c r="AY139" s="169" t="s">
        <v>225</v>
      </c>
      <c r="BK139" s="171">
        <f>SUM(BK140:BK156)</f>
        <v>0</v>
      </c>
    </row>
    <row r="140" spans="1:65" s="2" customFormat="1" ht="24">
      <c r="A140" s="35"/>
      <c r="B140" s="36"/>
      <c r="C140" s="174" t="s">
        <v>134</v>
      </c>
      <c r="D140" s="174" t="s">
        <v>227</v>
      </c>
      <c r="E140" s="175" t="s">
        <v>860</v>
      </c>
      <c r="F140" s="176" t="s">
        <v>861</v>
      </c>
      <c r="G140" s="177" t="s">
        <v>248</v>
      </c>
      <c r="H140" s="178">
        <v>1.32</v>
      </c>
      <c r="I140" s="179"/>
      <c r="J140" s="180">
        <f>ROUND(I140*H140,2)</f>
        <v>0</v>
      </c>
      <c r="K140" s="176" t="s">
        <v>231</v>
      </c>
      <c r="L140" s="40"/>
      <c r="M140" s="181" t="s">
        <v>19</v>
      </c>
      <c r="N140" s="182" t="s">
        <v>47</v>
      </c>
      <c r="O140" s="65"/>
      <c r="P140" s="183">
        <f>O140*H140</f>
        <v>0</v>
      </c>
      <c r="Q140" s="183">
        <v>2.2563399999999998</v>
      </c>
      <c r="R140" s="183">
        <f>Q140*H140</f>
        <v>2.9783687999999997</v>
      </c>
      <c r="S140" s="183">
        <v>0</v>
      </c>
      <c r="T140" s="184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5" t="s">
        <v>232</v>
      </c>
      <c r="AT140" s="185" t="s">
        <v>227</v>
      </c>
      <c r="AU140" s="185" t="s">
        <v>86</v>
      </c>
      <c r="AY140" s="18" t="s">
        <v>225</v>
      </c>
      <c r="BE140" s="186">
        <f>IF(N140="základní",J140,0)</f>
        <v>0</v>
      </c>
      <c r="BF140" s="186">
        <f>IF(N140="snížená",J140,0)</f>
        <v>0</v>
      </c>
      <c r="BG140" s="186">
        <f>IF(N140="zákl. přenesená",J140,0)</f>
        <v>0</v>
      </c>
      <c r="BH140" s="186">
        <f>IF(N140="sníž. přenesená",J140,0)</f>
        <v>0</v>
      </c>
      <c r="BI140" s="186">
        <f>IF(N140="nulová",J140,0)</f>
        <v>0</v>
      </c>
      <c r="BJ140" s="18" t="s">
        <v>84</v>
      </c>
      <c r="BK140" s="186">
        <f>ROUND(I140*H140,2)</f>
        <v>0</v>
      </c>
      <c r="BL140" s="18" t="s">
        <v>232</v>
      </c>
      <c r="BM140" s="185" t="s">
        <v>862</v>
      </c>
    </row>
    <row r="141" spans="1:65" s="13" customFormat="1" ht="11.25">
      <c r="B141" s="187"/>
      <c r="C141" s="188"/>
      <c r="D141" s="189" t="s">
        <v>234</v>
      </c>
      <c r="E141" s="190" t="s">
        <v>769</v>
      </c>
      <c r="F141" s="191" t="s">
        <v>863</v>
      </c>
      <c r="G141" s="188"/>
      <c r="H141" s="192">
        <v>1.32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84</v>
      </c>
      <c r="AY141" s="198" t="s">
        <v>225</v>
      </c>
    </row>
    <row r="142" spans="1:65" s="2" customFormat="1" ht="33" customHeight="1">
      <c r="A142" s="35"/>
      <c r="B142" s="36"/>
      <c r="C142" s="174" t="s">
        <v>137</v>
      </c>
      <c r="D142" s="174" t="s">
        <v>227</v>
      </c>
      <c r="E142" s="175" t="s">
        <v>864</v>
      </c>
      <c r="F142" s="176" t="s">
        <v>865</v>
      </c>
      <c r="G142" s="177" t="s">
        <v>248</v>
      </c>
      <c r="H142" s="178">
        <v>18.84</v>
      </c>
      <c r="I142" s="179"/>
      <c r="J142" s="180">
        <f>ROUND(I142*H142,2)</f>
        <v>0</v>
      </c>
      <c r="K142" s="176" t="s">
        <v>231</v>
      </c>
      <c r="L142" s="40"/>
      <c r="M142" s="181" t="s">
        <v>19</v>
      </c>
      <c r="N142" s="182" t="s">
        <v>47</v>
      </c>
      <c r="O142" s="65"/>
      <c r="P142" s="183">
        <f>O142*H142</f>
        <v>0</v>
      </c>
      <c r="Q142" s="183">
        <v>2.45329</v>
      </c>
      <c r="R142" s="183">
        <f>Q142*H142</f>
        <v>46.219983599999999</v>
      </c>
      <c r="S142" s="183">
        <v>0</v>
      </c>
      <c r="T142" s="184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5" t="s">
        <v>232</v>
      </c>
      <c r="AT142" s="185" t="s">
        <v>227</v>
      </c>
      <c r="AU142" s="185" t="s">
        <v>86</v>
      </c>
      <c r="AY142" s="18" t="s">
        <v>225</v>
      </c>
      <c r="BE142" s="186">
        <f>IF(N142="základní",J142,0)</f>
        <v>0</v>
      </c>
      <c r="BF142" s="186">
        <f>IF(N142="snížená",J142,0)</f>
        <v>0</v>
      </c>
      <c r="BG142" s="186">
        <f>IF(N142="zákl. přenesená",J142,0)</f>
        <v>0</v>
      </c>
      <c r="BH142" s="186">
        <f>IF(N142="sníž. přenesená",J142,0)</f>
        <v>0</v>
      </c>
      <c r="BI142" s="186">
        <f>IF(N142="nulová",J142,0)</f>
        <v>0</v>
      </c>
      <c r="BJ142" s="18" t="s">
        <v>84</v>
      </c>
      <c r="BK142" s="186">
        <f>ROUND(I142*H142,2)</f>
        <v>0</v>
      </c>
      <c r="BL142" s="18" t="s">
        <v>232</v>
      </c>
      <c r="BM142" s="185" t="s">
        <v>866</v>
      </c>
    </row>
    <row r="143" spans="1:65" s="15" customFormat="1" ht="11.25">
      <c r="B143" s="224"/>
      <c r="C143" s="225"/>
      <c r="D143" s="189" t="s">
        <v>234</v>
      </c>
      <c r="E143" s="226" t="s">
        <v>19</v>
      </c>
      <c r="F143" s="227" t="s">
        <v>867</v>
      </c>
      <c r="G143" s="225"/>
      <c r="H143" s="226" t="s">
        <v>19</v>
      </c>
      <c r="I143" s="228"/>
      <c r="J143" s="225"/>
      <c r="K143" s="225"/>
      <c r="L143" s="229"/>
      <c r="M143" s="230"/>
      <c r="N143" s="231"/>
      <c r="O143" s="231"/>
      <c r="P143" s="231"/>
      <c r="Q143" s="231"/>
      <c r="R143" s="231"/>
      <c r="S143" s="231"/>
      <c r="T143" s="232"/>
      <c r="AT143" s="233" t="s">
        <v>234</v>
      </c>
      <c r="AU143" s="233" t="s">
        <v>86</v>
      </c>
      <c r="AV143" s="15" t="s">
        <v>84</v>
      </c>
      <c r="AW143" s="15" t="s">
        <v>37</v>
      </c>
      <c r="AX143" s="15" t="s">
        <v>76</v>
      </c>
      <c r="AY143" s="233" t="s">
        <v>225</v>
      </c>
    </row>
    <row r="144" spans="1:65" s="13" customFormat="1" ht="11.25">
      <c r="B144" s="187"/>
      <c r="C144" s="188"/>
      <c r="D144" s="189" t="s">
        <v>234</v>
      </c>
      <c r="E144" s="190" t="s">
        <v>19</v>
      </c>
      <c r="F144" s="191" t="s">
        <v>868</v>
      </c>
      <c r="G144" s="188"/>
      <c r="H144" s="192">
        <v>15.84</v>
      </c>
      <c r="I144" s="193"/>
      <c r="J144" s="188"/>
      <c r="K144" s="188"/>
      <c r="L144" s="194"/>
      <c r="M144" s="195"/>
      <c r="N144" s="196"/>
      <c r="O144" s="196"/>
      <c r="P144" s="196"/>
      <c r="Q144" s="196"/>
      <c r="R144" s="196"/>
      <c r="S144" s="196"/>
      <c r="T144" s="197"/>
      <c r="AT144" s="198" t="s">
        <v>234</v>
      </c>
      <c r="AU144" s="198" t="s">
        <v>86</v>
      </c>
      <c r="AV144" s="13" t="s">
        <v>86</v>
      </c>
      <c r="AW144" s="13" t="s">
        <v>37</v>
      </c>
      <c r="AX144" s="13" t="s">
        <v>76</v>
      </c>
      <c r="AY144" s="198" t="s">
        <v>225</v>
      </c>
    </row>
    <row r="145" spans="1:65" s="13" customFormat="1" ht="11.25">
      <c r="B145" s="187"/>
      <c r="C145" s="188"/>
      <c r="D145" s="189" t="s">
        <v>234</v>
      </c>
      <c r="E145" s="190" t="s">
        <v>19</v>
      </c>
      <c r="F145" s="191" t="s">
        <v>869</v>
      </c>
      <c r="G145" s="188"/>
      <c r="H145" s="192">
        <v>3</v>
      </c>
      <c r="I145" s="193"/>
      <c r="J145" s="188"/>
      <c r="K145" s="188"/>
      <c r="L145" s="194"/>
      <c r="M145" s="195"/>
      <c r="N145" s="196"/>
      <c r="O145" s="196"/>
      <c r="P145" s="196"/>
      <c r="Q145" s="196"/>
      <c r="R145" s="196"/>
      <c r="S145" s="196"/>
      <c r="T145" s="197"/>
      <c r="AT145" s="198" t="s">
        <v>234</v>
      </c>
      <c r="AU145" s="198" t="s">
        <v>86</v>
      </c>
      <c r="AV145" s="13" t="s">
        <v>86</v>
      </c>
      <c r="AW145" s="13" t="s">
        <v>37</v>
      </c>
      <c r="AX145" s="13" t="s">
        <v>76</v>
      </c>
      <c r="AY145" s="198" t="s">
        <v>225</v>
      </c>
    </row>
    <row r="146" spans="1:65" s="14" customFormat="1" ht="11.25">
      <c r="B146" s="199"/>
      <c r="C146" s="200"/>
      <c r="D146" s="189" t="s">
        <v>234</v>
      </c>
      <c r="E146" s="201" t="s">
        <v>772</v>
      </c>
      <c r="F146" s="202" t="s">
        <v>245</v>
      </c>
      <c r="G146" s="200"/>
      <c r="H146" s="203">
        <v>18.84</v>
      </c>
      <c r="I146" s="204"/>
      <c r="J146" s="200"/>
      <c r="K146" s="200"/>
      <c r="L146" s="205"/>
      <c r="M146" s="206"/>
      <c r="N146" s="207"/>
      <c r="O146" s="207"/>
      <c r="P146" s="207"/>
      <c r="Q146" s="207"/>
      <c r="R146" s="207"/>
      <c r="S146" s="207"/>
      <c r="T146" s="208"/>
      <c r="AT146" s="209" t="s">
        <v>234</v>
      </c>
      <c r="AU146" s="209" t="s">
        <v>86</v>
      </c>
      <c r="AV146" s="14" t="s">
        <v>232</v>
      </c>
      <c r="AW146" s="14" t="s">
        <v>37</v>
      </c>
      <c r="AX146" s="14" t="s">
        <v>84</v>
      </c>
      <c r="AY146" s="209" t="s">
        <v>225</v>
      </c>
    </row>
    <row r="147" spans="1:65" s="2" customFormat="1" ht="16.5" customHeight="1">
      <c r="A147" s="35"/>
      <c r="B147" s="36"/>
      <c r="C147" s="174" t="s">
        <v>140</v>
      </c>
      <c r="D147" s="174" t="s">
        <v>227</v>
      </c>
      <c r="E147" s="175" t="s">
        <v>328</v>
      </c>
      <c r="F147" s="176" t="s">
        <v>329</v>
      </c>
      <c r="G147" s="177" t="s">
        <v>230</v>
      </c>
      <c r="H147" s="178">
        <v>42.06</v>
      </c>
      <c r="I147" s="179"/>
      <c r="J147" s="180">
        <f>ROUND(I147*H147,2)</f>
        <v>0</v>
      </c>
      <c r="K147" s="176" t="s">
        <v>231</v>
      </c>
      <c r="L147" s="40"/>
      <c r="M147" s="181" t="s">
        <v>19</v>
      </c>
      <c r="N147" s="182" t="s">
        <v>47</v>
      </c>
      <c r="O147" s="65"/>
      <c r="P147" s="183">
        <f>O147*H147</f>
        <v>0</v>
      </c>
      <c r="Q147" s="183">
        <v>2.64E-3</v>
      </c>
      <c r="R147" s="183">
        <f>Q147*H147</f>
        <v>0.11103840000000001</v>
      </c>
      <c r="S147" s="183">
        <v>0</v>
      </c>
      <c r="T147" s="184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5" t="s">
        <v>232</v>
      </c>
      <c r="AT147" s="185" t="s">
        <v>227</v>
      </c>
      <c r="AU147" s="185" t="s">
        <v>86</v>
      </c>
      <c r="AY147" s="18" t="s">
        <v>225</v>
      </c>
      <c r="BE147" s="186">
        <f>IF(N147="základní",J147,0)</f>
        <v>0</v>
      </c>
      <c r="BF147" s="186">
        <f>IF(N147="snížená",J147,0)</f>
        <v>0</v>
      </c>
      <c r="BG147" s="186">
        <f>IF(N147="zákl. přenesená",J147,0)</f>
        <v>0</v>
      </c>
      <c r="BH147" s="186">
        <f>IF(N147="sníž. přenesená",J147,0)</f>
        <v>0</v>
      </c>
      <c r="BI147" s="186">
        <f>IF(N147="nulová",J147,0)</f>
        <v>0</v>
      </c>
      <c r="BJ147" s="18" t="s">
        <v>84</v>
      </c>
      <c r="BK147" s="186">
        <f>ROUND(I147*H147,2)</f>
        <v>0</v>
      </c>
      <c r="BL147" s="18" t="s">
        <v>232</v>
      </c>
      <c r="BM147" s="185" t="s">
        <v>870</v>
      </c>
    </row>
    <row r="148" spans="1:65" s="15" customFormat="1" ht="11.25">
      <c r="B148" s="224"/>
      <c r="C148" s="225"/>
      <c r="D148" s="189" t="s">
        <v>234</v>
      </c>
      <c r="E148" s="226" t="s">
        <v>19</v>
      </c>
      <c r="F148" s="227" t="s">
        <v>867</v>
      </c>
      <c r="G148" s="225"/>
      <c r="H148" s="226" t="s">
        <v>19</v>
      </c>
      <c r="I148" s="228"/>
      <c r="J148" s="225"/>
      <c r="K148" s="225"/>
      <c r="L148" s="229"/>
      <c r="M148" s="230"/>
      <c r="N148" s="231"/>
      <c r="O148" s="231"/>
      <c r="P148" s="231"/>
      <c r="Q148" s="231"/>
      <c r="R148" s="231"/>
      <c r="S148" s="231"/>
      <c r="T148" s="232"/>
      <c r="AT148" s="233" t="s">
        <v>234</v>
      </c>
      <c r="AU148" s="233" t="s">
        <v>86</v>
      </c>
      <c r="AV148" s="15" t="s">
        <v>84</v>
      </c>
      <c r="AW148" s="15" t="s">
        <v>37</v>
      </c>
      <c r="AX148" s="15" t="s">
        <v>76</v>
      </c>
      <c r="AY148" s="233" t="s">
        <v>225</v>
      </c>
    </row>
    <row r="149" spans="1:65" s="13" customFormat="1" ht="11.25">
      <c r="B149" s="187"/>
      <c r="C149" s="188"/>
      <c r="D149" s="189" t="s">
        <v>234</v>
      </c>
      <c r="E149" s="190" t="s">
        <v>19</v>
      </c>
      <c r="F149" s="191" t="s">
        <v>871</v>
      </c>
      <c r="G149" s="188"/>
      <c r="H149" s="192">
        <v>32.159999999999997</v>
      </c>
      <c r="I149" s="193"/>
      <c r="J149" s="188"/>
      <c r="K149" s="188"/>
      <c r="L149" s="194"/>
      <c r="M149" s="195"/>
      <c r="N149" s="196"/>
      <c r="O149" s="196"/>
      <c r="P149" s="196"/>
      <c r="Q149" s="196"/>
      <c r="R149" s="196"/>
      <c r="S149" s="196"/>
      <c r="T149" s="197"/>
      <c r="AT149" s="198" t="s">
        <v>234</v>
      </c>
      <c r="AU149" s="198" t="s">
        <v>86</v>
      </c>
      <c r="AV149" s="13" t="s">
        <v>86</v>
      </c>
      <c r="AW149" s="13" t="s">
        <v>37</v>
      </c>
      <c r="AX149" s="13" t="s">
        <v>76</v>
      </c>
      <c r="AY149" s="198" t="s">
        <v>225</v>
      </c>
    </row>
    <row r="150" spans="1:65" s="13" customFormat="1" ht="11.25">
      <c r="B150" s="187"/>
      <c r="C150" s="188"/>
      <c r="D150" s="189" t="s">
        <v>234</v>
      </c>
      <c r="E150" s="190" t="s">
        <v>19</v>
      </c>
      <c r="F150" s="191" t="s">
        <v>872</v>
      </c>
      <c r="G150" s="188"/>
      <c r="H150" s="192">
        <v>9.9</v>
      </c>
      <c r="I150" s="193"/>
      <c r="J150" s="188"/>
      <c r="K150" s="188"/>
      <c r="L150" s="194"/>
      <c r="M150" s="195"/>
      <c r="N150" s="196"/>
      <c r="O150" s="196"/>
      <c r="P150" s="196"/>
      <c r="Q150" s="196"/>
      <c r="R150" s="196"/>
      <c r="S150" s="196"/>
      <c r="T150" s="197"/>
      <c r="AT150" s="198" t="s">
        <v>234</v>
      </c>
      <c r="AU150" s="198" t="s">
        <v>86</v>
      </c>
      <c r="AV150" s="13" t="s">
        <v>86</v>
      </c>
      <c r="AW150" s="13" t="s">
        <v>37</v>
      </c>
      <c r="AX150" s="13" t="s">
        <v>76</v>
      </c>
      <c r="AY150" s="198" t="s">
        <v>225</v>
      </c>
    </row>
    <row r="151" spans="1:65" s="14" customFormat="1" ht="11.25">
      <c r="B151" s="199"/>
      <c r="C151" s="200"/>
      <c r="D151" s="189" t="s">
        <v>234</v>
      </c>
      <c r="E151" s="201" t="s">
        <v>19</v>
      </c>
      <c r="F151" s="202" t="s">
        <v>245</v>
      </c>
      <c r="G151" s="200"/>
      <c r="H151" s="203">
        <v>42.06</v>
      </c>
      <c r="I151" s="204"/>
      <c r="J151" s="200"/>
      <c r="K151" s="200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234</v>
      </c>
      <c r="AU151" s="209" t="s">
        <v>86</v>
      </c>
      <c r="AV151" s="14" t="s">
        <v>232</v>
      </c>
      <c r="AW151" s="14" t="s">
        <v>37</v>
      </c>
      <c r="AX151" s="14" t="s">
        <v>84</v>
      </c>
      <c r="AY151" s="209" t="s">
        <v>225</v>
      </c>
    </row>
    <row r="152" spans="1:65" s="2" customFormat="1" ht="16.5" customHeight="1">
      <c r="A152" s="35"/>
      <c r="B152" s="36"/>
      <c r="C152" s="174" t="s">
        <v>7</v>
      </c>
      <c r="D152" s="174" t="s">
        <v>227</v>
      </c>
      <c r="E152" s="175" t="s">
        <v>355</v>
      </c>
      <c r="F152" s="176" t="s">
        <v>356</v>
      </c>
      <c r="G152" s="177" t="s">
        <v>230</v>
      </c>
      <c r="H152" s="178">
        <v>42.06</v>
      </c>
      <c r="I152" s="179"/>
      <c r="J152" s="180">
        <f>ROUND(I152*H152,2)</f>
        <v>0</v>
      </c>
      <c r="K152" s="176" t="s">
        <v>231</v>
      </c>
      <c r="L152" s="40"/>
      <c r="M152" s="181" t="s">
        <v>19</v>
      </c>
      <c r="N152" s="182" t="s">
        <v>47</v>
      </c>
      <c r="O152" s="65"/>
      <c r="P152" s="183">
        <f>O152*H152</f>
        <v>0</v>
      </c>
      <c r="Q152" s="183">
        <v>0</v>
      </c>
      <c r="R152" s="183">
        <f>Q152*H152</f>
        <v>0</v>
      </c>
      <c r="S152" s="183">
        <v>0</v>
      </c>
      <c r="T152" s="184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5" t="s">
        <v>232</v>
      </c>
      <c r="AT152" s="185" t="s">
        <v>227</v>
      </c>
      <c r="AU152" s="185" t="s">
        <v>86</v>
      </c>
      <c r="AY152" s="18" t="s">
        <v>225</v>
      </c>
      <c r="BE152" s="186">
        <f>IF(N152="základní",J152,0)</f>
        <v>0</v>
      </c>
      <c r="BF152" s="186">
        <f>IF(N152="snížená",J152,0)</f>
        <v>0</v>
      </c>
      <c r="BG152" s="186">
        <f>IF(N152="zákl. přenesená",J152,0)</f>
        <v>0</v>
      </c>
      <c r="BH152" s="186">
        <f>IF(N152="sníž. přenesená",J152,0)</f>
        <v>0</v>
      </c>
      <c r="BI152" s="186">
        <f>IF(N152="nulová",J152,0)</f>
        <v>0</v>
      </c>
      <c r="BJ152" s="18" t="s">
        <v>84</v>
      </c>
      <c r="BK152" s="186">
        <f>ROUND(I152*H152,2)</f>
        <v>0</v>
      </c>
      <c r="BL152" s="18" t="s">
        <v>232</v>
      </c>
      <c r="BM152" s="185" t="s">
        <v>873</v>
      </c>
    </row>
    <row r="153" spans="1:65" s="2" customFormat="1" ht="21.75" customHeight="1">
      <c r="A153" s="35"/>
      <c r="B153" s="36"/>
      <c r="C153" s="174" t="s">
        <v>145</v>
      </c>
      <c r="D153" s="174" t="s">
        <v>227</v>
      </c>
      <c r="E153" s="175" t="s">
        <v>874</v>
      </c>
      <c r="F153" s="176" t="s">
        <v>875</v>
      </c>
      <c r="G153" s="177" t="s">
        <v>361</v>
      </c>
      <c r="H153" s="178">
        <v>0.84799999999999998</v>
      </c>
      <c r="I153" s="179"/>
      <c r="J153" s="180">
        <f>ROUND(I153*H153,2)</f>
        <v>0</v>
      </c>
      <c r="K153" s="176" t="s">
        <v>231</v>
      </c>
      <c r="L153" s="40"/>
      <c r="M153" s="181" t="s">
        <v>19</v>
      </c>
      <c r="N153" s="182" t="s">
        <v>47</v>
      </c>
      <c r="O153" s="65"/>
      <c r="P153" s="183">
        <f>O153*H153</f>
        <v>0</v>
      </c>
      <c r="Q153" s="183">
        <v>1.0606199999999999</v>
      </c>
      <c r="R153" s="183">
        <f>Q153*H153</f>
        <v>0.89940575999999983</v>
      </c>
      <c r="S153" s="183">
        <v>0</v>
      </c>
      <c r="T153" s="184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5" t="s">
        <v>232</v>
      </c>
      <c r="AT153" s="185" t="s">
        <v>227</v>
      </c>
      <c r="AU153" s="185" t="s">
        <v>86</v>
      </c>
      <c r="AY153" s="18" t="s">
        <v>225</v>
      </c>
      <c r="BE153" s="186">
        <f>IF(N153="základní",J153,0)</f>
        <v>0</v>
      </c>
      <c r="BF153" s="186">
        <f>IF(N153="snížená",J153,0)</f>
        <v>0</v>
      </c>
      <c r="BG153" s="186">
        <f>IF(N153="zákl. přenesená",J153,0)</f>
        <v>0</v>
      </c>
      <c r="BH153" s="186">
        <f>IF(N153="sníž. přenesená",J153,0)</f>
        <v>0</v>
      </c>
      <c r="BI153" s="186">
        <f>IF(N153="nulová",J153,0)</f>
        <v>0</v>
      </c>
      <c r="BJ153" s="18" t="s">
        <v>84</v>
      </c>
      <c r="BK153" s="186">
        <f>ROUND(I153*H153,2)</f>
        <v>0</v>
      </c>
      <c r="BL153" s="18" t="s">
        <v>232</v>
      </c>
      <c r="BM153" s="185" t="s">
        <v>876</v>
      </c>
    </row>
    <row r="154" spans="1:65" s="13" customFormat="1" ht="11.25">
      <c r="B154" s="187"/>
      <c r="C154" s="188"/>
      <c r="D154" s="189" t="s">
        <v>234</v>
      </c>
      <c r="E154" s="190" t="s">
        <v>19</v>
      </c>
      <c r="F154" s="191" t="s">
        <v>877</v>
      </c>
      <c r="G154" s="188"/>
      <c r="H154" s="192">
        <v>0.84799999999999998</v>
      </c>
      <c r="I154" s="193"/>
      <c r="J154" s="188"/>
      <c r="K154" s="188"/>
      <c r="L154" s="194"/>
      <c r="M154" s="195"/>
      <c r="N154" s="196"/>
      <c r="O154" s="196"/>
      <c r="P154" s="196"/>
      <c r="Q154" s="196"/>
      <c r="R154" s="196"/>
      <c r="S154" s="196"/>
      <c r="T154" s="197"/>
      <c r="AT154" s="198" t="s">
        <v>234</v>
      </c>
      <c r="AU154" s="198" t="s">
        <v>86</v>
      </c>
      <c r="AV154" s="13" t="s">
        <v>86</v>
      </c>
      <c r="AW154" s="13" t="s">
        <v>37</v>
      </c>
      <c r="AX154" s="13" t="s">
        <v>84</v>
      </c>
      <c r="AY154" s="198" t="s">
        <v>225</v>
      </c>
    </row>
    <row r="155" spans="1:65" s="2" customFormat="1" ht="24">
      <c r="A155" s="35"/>
      <c r="B155" s="36"/>
      <c r="C155" s="174" t="s">
        <v>148</v>
      </c>
      <c r="D155" s="174" t="s">
        <v>227</v>
      </c>
      <c r="E155" s="175" t="s">
        <v>359</v>
      </c>
      <c r="F155" s="176" t="s">
        <v>360</v>
      </c>
      <c r="G155" s="177" t="s">
        <v>361</v>
      </c>
      <c r="H155" s="178">
        <v>0.754</v>
      </c>
      <c r="I155" s="179"/>
      <c r="J155" s="180">
        <f>ROUND(I155*H155,2)</f>
        <v>0</v>
      </c>
      <c r="K155" s="176" t="s">
        <v>231</v>
      </c>
      <c r="L155" s="40"/>
      <c r="M155" s="181" t="s">
        <v>19</v>
      </c>
      <c r="N155" s="182" t="s">
        <v>47</v>
      </c>
      <c r="O155" s="65"/>
      <c r="P155" s="183">
        <f>O155*H155</f>
        <v>0</v>
      </c>
      <c r="Q155" s="183">
        <v>1.06277</v>
      </c>
      <c r="R155" s="183">
        <f>Q155*H155</f>
        <v>0.80132857999999996</v>
      </c>
      <c r="S155" s="183">
        <v>0</v>
      </c>
      <c r="T155" s="184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5" t="s">
        <v>232</v>
      </c>
      <c r="AT155" s="185" t="s">
        <v>227</v>
      </c>
      <c r="AU155" s="185" t="s">
        <v>86</v>
      </c>
      <c r="AY155" s="18" t="s">
        <v>225</v>
      </c>
      <c r="BE155" s="186">
        <f>IF(N155="základní",J155,0)</f>
        <v>0</v>
      </c>
      <c r="BF155" s="186">
        <f>IF(N155="snížená",J155,0)</f>
        <v>0</v>
      </c>
      <c r="BG155" s="186">
        <f>IF(N155="zákl. přenesená",J155,0)</f>
        <v>0</v>
      </c>
      <c r="BH155" s="186">
        <f>IF(N155="sníž. přenesená",J155,0)</f>
        <v>0</v>
      </c>
      <c r="BI155" s="186">
        <f>IF(N155="nulová",J155,0)</f>
        <v>0</v>
      </c>
      <c r="BJ155" s="18" t="s">
        <v>84</v>
      </c>
      <c r="BK155" s="186">
        <f>ROUND(I155*H155,2)</f>
        <v>0</v>
      </c>
      <c r="BL155" s="18" t="s">
        <v>232</v>
      </c>
      <c r="BM155" s="185" t="s">
        <v>878</v>
      </c>
    </row>
    <row r="156" spans="1:65" s="13" customFormat="1" ht="11.25">
      <c r="B156" s="187"/>
      <c r="C156" s="188"/>
      <c r="D156" s="189" t="s">
        <v>234</v>
      </c>
      <c r="E156" s="190" t="s">
        <v>19</v>
      </c>
      <c r="F156" s="191" t="s">
        <v>879</v>
      </c>
      <c r="G156" s="188"/>
      <c r="H156" s="192">
        <v>0.754</v>
      </c>
      <c r="I156" s="193"/>
      <c r="J156" s="188"/>
      <c r="K156" s="188"/>
      <c r="L156" s="194"/>
      <c r="M156" s="195"/>
      <c r="N156" s="196"/>
      <c r="O156" s="196"/>
      <c r="P156" s="196"/>
      <c r="Q156" s="196"/>
      <c r="R156" s="196"/>
      <c r="S156" s="196"/>
      <c r="T156" s="197"/>
      <c r="AT156" s="198" t="s">
        <v>234</v>
      </c>
      <c r="AU156" s="198" t="s">
        <v>86</v>
      </c>
      <c r="AV156" s="13" t="s">
        <v>86</v>
      </c>
      <c r="AW156" s="13" t="s">
        <v>37</v>
      </c>
      <c r="AX156" s="13" t="s">
        <v>84</v>
      </c>
      <c r="AY156" s="198" t="s">
        <v>225</v>
      </c>
    </row>
    <row r="157" spans="1:65" s="12" customFormat="1" ht="22.9" customHeight="1">
      <c r="B157" s="158"/>
      <c r="C157" s="159"/>
      <c r="D157" s="160" t="s">
        <v>75</v>
      </c>
      <c r="E157" s="172" t="s">
        <v>327</v>
      </c>
      <c r="F157" s="172" t="s">
        <v>364</v>
      </c>
      <c r="G157" s="159"/>
      <c r="H157" s="159"/>
      <c r="I157" s="162"/>
      <c r="J157" s="173">
        <f>BK157</f>
        <v>0</v>
      </c>
      <c r="K157" s="159"/>
      <c r="L157" s="164"/>
      <c r="M157" s="165"/>
      <c r="N157" s="166"/>
      <c r="O157" s="166"/>
      <c r="P157" s="167">
        <f>SUM(P158:P173)</f>
        <v>0</v>
      </c>
      <c r="Q157" s="166"/>
      <c r="R157" s="167">
        <f>SUM(R158:R173)</f>
        <v>0</v>
      </c>
      <c r="S157" s="166"/>
      <c r="T157" s="168">
        <f>SUM(T158:T173)</f>
        <v>0</v>
      </c>
      <c r="AR157" s="169" t="s">
        <v>84</v>
      </c>
      <c r="AT157" s="170" t="s">
        <v>75</v>
      </c>
      <c r="AU157" s="170" t="s">
        <v>84</v>
      </c>
      <c r="AY157" s="169" t="s">
        <v>225</v>
      </c>
      <c r="BK157" s="171">
        <f>SUM(BK158:BK173)</f>
        <v>0</v>
      </c>
    </row>
    <row r="158" spans="1:65" s="2" customFormat="1" ht="24">
      <c r="A158" s="35"/>
      <c r="B158" s="36"/>
      <c r="C158" s="174" t="s">
        <v>151</v>
      </c>
      <c r="D158" s="174" t="s">
        <v>227</v>
      </c>
      <c r="E158" s="175" t="s">
        <v>880</v>
      </c>
      <c r="F158" s="176" t="s">
        <v>881</v>
      </c>
      <c r="G158" s="177" t="s">
        <v>230</v>
      </c>
      <c r="H158" s="178">
        <v>28.5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0</v>
      </c>
      <c r="R158" s="183">
        <f>Q158*H158</f>
        <v>0</v>
      </c>
      <c r="S158" s="183">
        <v>0</v>
      </c>
      <c r="T158" s="184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882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804</v>
      </c>
      <c r="G159" s="188"/>
      <c r="H159" s="192">
        <v>28.5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84</v>
      </c>
      <c r="AY159" s="198" t="s">
        <v>225</v>
      </c>
    </row>
    <row r="160" spans="1:65" s="2" customFormat="1" ht="48">
      <c r="A160" s="35"/>
      <c r="B160" s="36"/>
      <c r="C160" s="174" t="s">
        <v>154</v>
      </c>
      <c r="D160" s="174" t="s">
        <v>227</v>
      </c>
      <c r="E160" s="175" t="s">
        <v>883</v>
      </c>
      <c r="F160" s="176" t="s">
        <v>884</v>
      </c>
      <c r="G160" s="177" t="s">
        <v>230</v>
      </c>
      <c r="H160" s="178">
        <v>28.5</v>
      </c>
      <c r="I160" s="179"/>
      <c r="J160" s="180">
        <f>ROUND(I160*H160,2)</f>
        <v>0</v>
      </c>
      <c r="K160" s="176" t="s">
        <v>231</v>
      </c>
      <c r="L160" s="40"/>
      <c r="M160" s="181" t="s">
        <v>19</v>
      </c>
      <c r="N160" s="182" t="s">
        <v>47</v>
      </c>
      <c r="O160" s="65"/>
      <c r="P160" s="183">
        <f>O160*H160</f>
        <v>0</v>
      </c>
      <c r="Q160" s="183">
        <v>0</v>
      </c>
      <c r="R160" s="183">
        <f>Q160*H160</f>
        <v>0</v>
      </c>
      <c r="S160" s="183">
        <v>0</v>
      </c>
      <c r="T160" s="184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5" t="s">
        <v>232</v>
      </c>
      <c r="AT160" s="185" t="s">
        <v>227</v>
      </c>
      <c r="AU160" s="185" t="s">
        <v>86</v>
      </c>
      <c r="AY160" s="18" t="s">
        <v>225</v>
      </c>
      <c r="BE160" s="186">
        <f>IF(N160="základní",J160,0)</f>
        <v>0</v>
      </c>
      <c r="BF160" s="186">
        <f>IF(N160="snížená",J160,0)</f>
        <v>0</v>
      </c>
      <c r="BG160" s="186">
        <f>IF(N160="zákl. přenesená",J160,0)</f>
        <v>0</v>
      </c>
      <c r="BH160" s="186">
        <f>IF(N160="sníž. přenesená",J160,0)</f>
        <v>0</v>
      </c>
      <c r="BI160" s="186">
        <f>IF(N160="nulová",J160,0)</f>
        <v>0</v>
      </c>
      <c r="BJ160" s="18" t="s">
        <v>84</v>
      </c>
      <c r="BK160" s="186">
        <f>ROUND(I160*H160,2)</f>
        <v>0</v>
      </c>
      <c r="BL160" s="18" t="s">
        <v>232</v>
      </c>
      <c r="BM160" s="185" t="s">
        <v>885</v>
      </c>
    </row>
    <row r="161" spans="1:65" s="13" customFormat="1" ht="11.25">
      <c r="B161" s="187"/>
      <c r="C161" s="188"/>
      <c r="D161" s="189" t="s">
        <v>234</v>
      </c>
      <c r="E161" s="190" t="s">
        <v>19</v>
      </c>
      <c r="F161" s="191" t="s">
        <v>804</v>
      </c>
      <c r="G161" s="188"/>
      <c r="H161" s="192">
        <v>28.5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84</v>
      </c>
      <c r="AY161" s="198" t="s">
        <v>225</v>
      </c>
    </row>
    <row r="162" spans="1:65" s="2" customFormat="1" ht="36">
      <c r="A162" s="35"/>
      <c r="B162" s="36"/>
      <c r="C162" s="174" t="s">
        <v>157</v>
      </c>
      <c r="D162" s="174" t="s">
        <v>227</v>
      </c>
      <c r="E162" s="175" t="s">
        <v>886</v>
      </c>
      <c r="F162" s="176" t="s">
        <v>887</v>
      </c>
      <c r="G162" s="177" t="s">
        <v>230</v>
      </c>
      <c r="H162" s="178">
        <v>28.5</v>
      </c>
      <c r="I162" s="179"/>
      <c r="J162" s="180">
        <f>ROUND(I162*H162,2)</f>
        <v>0</v>
      </c>
      <c r="K162" s="176" t="s">
        <v>231</v>
      </c>
      <c r="L162" s="40"/>
      <c r="M162" s="181" t="s">
        <v>19</v>
      </c>
      <c r="N162" s="182" t="s">
        <v>47</v>
      </c>
      <c r="O162" s="65"/>
      <c r="P162" s="183">
        <f>O162*H162</f>
        <v>0</v>
      </c>
      <c r="Q162" s="183">
        <v>0</v>
      </c>
      <c r="R162" s="183">
        <f>Q162*H162</f>
        <v>0</v>
      </c>
      <c r="S162" s="183">
        <v>0</v>
      </c>
      <c r="T162" s="184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5" t="s">
        <v>232</v>
      </c>
      <c r="AT162" s="185" t="s">
        <v>227</v>
      </c>
      <c r="AU162" s="185" t="s">
        <v>86</v>
      </c>
      <c r="AY162" s="18" t="s">
        <v>225</v>
      </c>
      <c r="BE162" s="186">
        <f>IF(N162="základní",J162,0)</f>
        <v>0</v>
      </c>
      <c r="BF162" s="186">
        <f>IF(N162="snížená",J162,0)</f>
        <v>0</v>
      </c>
      <c r="BG162" s="186">
        <f>IF(N162="zákl. přenesená",J162,0)</f>
        <v>0</v>
      </c>
      <c r="BH162" s="186">
        <f>IF(N162="sníž. přenesená",J162,0)</f>
        <v>0</v>
      </c>
      <c r="BI162" s="186">
        <f>IF(N162="nulová",J162,0)</f>
        <v>0</v>
      </c>
      <c r="BJ162" s="18" t="s">
        <v>84</v>
      </c>
      <c r="BK162" s="186">
        <f>ROUND(I162*H162,2)</f>
        <v>0</v>
      </c>
      <c r="BL162" s="18" t="s">
        <v>232</v>
      </c>
      <c r="BM162" s="185" t="s">
        <v>888</v>
      </c>
    </row>
    <row r="163" spans="1:65" s="13" customFormat="1" ht="11.25">
      <c r="B163" s="187"/>
      <c r="C163" s="188"/>
      <c r="D163" s="189" t="s">
        <v>234</v>
      </c>
      <c r="E163" s="190" t="s">
        <v>19</v>
      </c>
      <c r="F163" s="191" t="s">
        <v>804</v>
      </c>
      <c r="G163" s="188"/>
      <c r="H163" s="192">
        <v>28.5</v>
      </c>
      <c r="I163" s="193"/>
      <c r="J163" s="188"/>
      <c r="K163" s="188"/>
      <c r="L163" s="194"/>
      <c r="M163" s="195"/>
      <c r="N163" s="196"/>
      <c r="O163" s="196"/>
      <c r="P163" s="196"/>
      <c r="Q163" s="196"/>
      <c r="R163" s="196"/>
      <c r="S163" s="196"/>
      <c r="T163" s="197"/>
      <c r="AT163" s="198" t="s">
        <v>234</v>
      </c>
      <c r="AU163" s="198" t="s">
        <v>86</v>
      </c>
      <c r="AV163" s="13" t="s">
        <v>86</v>
      </c>
      <c r="AW163" s="13" t="s">
        <v>37</v>
      </c>
      <c r="AX163" s="13" t="s">
        <v>84</v>
      </c>
      <c r="AY163" s="198" t="s">
        <v>225</v>
      </c>
    </row>
    <row r="164" spans="1:65" s="2" customFormat="1" ht="24">
      <c r="A164" s="35"/>
      <c r="B164" s="36"/>
      <c r="C164" s="174" t="s">
        <v>160</v>
      </c>
      <c r="D164" s="174" t="s">
        <v>227</v>
      </c>
      <c r="E164" s="175" t="s">
        <v>889</v>
      </c>
      <c r="F164" s="176" t="s">
        <v>890</v>
      </c>
      <c r="G164" s="177" t="s">
        <v>230</v>
      </c>
      <c r="H164" s="178">
        <v>28.5</v>
      </c>
      <c r="I164" s="179"/>
      <c r="J164" s="180">
        <f>ROUND(I164*H164,2)</f>
        <v>0</v>
      </c>
      <c r="K164" s="176" t="s">
        <v>231</v>
      </c>
      <c r="L164" s="40"/>
      <c r="M164" s="181" t="s">
        <v>19</v>
      </c>
      <c r="N164" s="182" t="s">
        <v>47</v>
      </c>
      <c r="O164" s="65"/>
      <c r="P164" s="183">
        <f>O164*H164</f>
        <v>0</v>
      </c>
      <c r="Q164" s="183">
        <v>0</v>
      </c>
      <c r="R164" s="183">
        <f>Q164*H164</f>
        <v>0</v>
      </c>
      <c r="S164" s="183">
        <v>0</v>
      </c>
      <c r="T164" s="184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5" t="s">
        <v>232</v>
      </c>
      <c r="AT164" s="185" t="s">
        <v>227</v>
      </c>
      <c r="AU164" s="185" t="s">
        <v>86</v>
      </c>
      <c r="AY164" s="18" t="s">
        <v>225</v>
      </c>
      <c r="BE164" s="186">
        <f>IF(N164="základní",J164,0)</f>
        <v>0</v>
      </c>
      <c r="BF164" s="186">
        <f>IF(N164="snížená",J164,0)</f>
        <v>0</v>
      </c>
      <c r="BG164" s="186">
        <f>IF(N164="zákl. přenesená",J164,0)</f>
        <v>0</v>
      </c>
      <c r="BH164" s="186">
        <f>IF(N164="sníž. přenesená",J164,0)</f>
        <v>0</v>
      </c>
      <c r="BI164" s="186">
        <f>IF(N164="nulová",J164,0)</f>
        <v>0</v>
      </c>
      <c r="BJ164" s="18" t="s">
        <v>84</v>
      </c>
      <c r="BK164" s="186">
        <f>ROUND(I164*H164,2)</f>
        <v>0</v>
      </c>
      <c r="BL164" s="18" t="s">
        <v>232</v>
      </c>
      <c r="BM164" s="185" t="s">
        <v>891</v>
      </c>
    </row>
    <row r="165" spans="1:65" s="13" customFormat="1" ht="11.25">
      <c r="B165" s="187"/>
      <c r="C165" s="188"/>
      <c r="D165" s="189" t="s">
        <v>234</v>
      </c>
      <c r="E165" s="190" t="s">
        <v>19</v>
      </c>
      <c r="F165" s="191" t="s">
        <v>804</v>
      </c>
      <c r="G165" s="188"/>
      <c r="H165" s="192">
        <v>28.5</v>
      </c>
      <c r="I165" s="193"/>
      <c r="J165" s="188"/>
      <c r="K165" s="188"/>
      <c r="L165" s="194"/>
      <c r="M165" s="195"/>
      <c r="N165" s="196"/>
      <c r="O165" s="196"/>
      <c r="P165" s="196"/>
      <c r="Q165" s="196"/>
      <c r="R165" s="196"/>
      <c r="S165" s="196"/>
      <c r="T165" s="197"/>
      <c r="AT165" s="198" t="s">
        <v>234</v>
      </c>
      <c r="AU165" s="198" t="s">
        <v>86</v>
      </c>
      <c r="AV165" s="13" t="s">
        <v>86</v>
      </c>
      <c r="AW165" s="13" t="s">
        <v>37</v>
      </c>
      <c r="AX165" s="13" t="s">
        <v>84</v>
      </c>
      <c r="AY165" s="198" t="s">
        <v>225</v>
      </c>
    </row>
    <row r="166" spans="1:65" s="2" customFormat="1" ht="24">
      <c r="A166" s="35"/>
      <c r="B166" s="36"/>
      <c r="C166" s="174" t="s">
        <v>163</v>
      </c>
      <c r="D166" s="174" t="s">
        <v>227</v>
      </c>
      <c r="E166" s="175" t="s">
        <v>892</v>
      </c>
      <c r="F166" s="176" t="s">
        <v>893</v>
      </c>
      <c r="G166" s="177" t="s">
        <v>230</v>
      </c>
      <c r="H166" s="178">
        <v>114</v>
      </c>
      <c r="I166" s="179"/>
      <c r="J166" s="180">
        <f>ROUND(I166*H166,2)</f>
        <v>0</v>
      </c>
      <c r="K166" s="176" t="s">
        <v>231</v>
      </c>
      <c r="L166" s="40"/>
      <c r="M166" s="181" t="s">
        <v>19</v>
      </c>
      <c r="N166" s="182" t="s">
        <v>47</v>
      </c>
      <c r="O166" s="65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5" t="s">
        <v>232</v>
      </c>
      <c r="AT166" s="185" t="s">
        <v>227</v>
      </c>
      <c r="AU166" s="185" t="s">
        <v>86</v>
      </c>
      <c r="AY166" s="18" t="s">
        <v>225</v>
      </c>
      <c r="BE166" s="186">
        <f>IF(N166="základní",J166,0)</f>
        <v>0</v>
      </c>
      <c r="BF166" s="186">
        <f>IF(N166="snížená",J166,0)</f>
        <v>0</v>
      </c>
      <c r="BG166" s="186">
        <f>IF(N166="zákl. přenesená",J166,0)</f>
        <v>0</v>
      </c>
      <c r="BH166" s="186">
        <f>IF(N166="sníž. přenesená",J166,0)</f>
        <v>0</v>
      </c>
      <c r="BI166" s="186">
        <f>IF(N166="nulová",J166,0)</f>
        <v>0</v>
      </c>
      <c r="BJ166" s="18" t="s">
        <v>84</v>
      </c>
      <c r="BK166" s="186">
        <f>ROUND(I166*H166,2)</f>
        <v>0</v>
      </c>
      <c r="BL166" s="18" t="s">
        <v>232</v>
      </c>
      <c r="BM166" s="185" t="s">
        <v>894</v>
      </c>
    </row>
    <row r="167" spans="1:65" s="13" customFormat="1" ht="11.25">
      <c r="B167" s="187"/>
      <c r="C167" s="188"/>
      <c r="D167" s="189" t="s">
        <v>234</v>
      </c>
      <c r="E167" s="190" t="s">
        <v>19</v>
      </c>
      <c r="F167" s="191" t="s">
        <v>804</v>
      </c>
      <c r="G167" s="188"/>
      <c r="H167" s="192">
        <v>28.5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76</v>
      </c>
      <c r="AY167" s="198" t="s">
        <v>225</v>
      </c>
    </row>
    <row r="168" spans="1:65" s="13" customFormat="1" ht="11.25">
      <c r="B168" s="187"/>
      <c r="C168" s="188"/>
      <c r="D168" s="189" t="s">
        <v>234</v>
      </c>
      <c r="E168" s="190" t="s">
        <v>19</v>
      </c>
      <c r="F168" s="191" t="s">
        <v>820</v>
      </c>
      <c r="G168" s="188"/>
      <c r="H168" s="192">
        <v>85.5</v>
      </c>
      <c r="I168" s="193"/>
      <c r="J168" s="188"/>
      <c r="K168" s="188"/>
      <c r="L168" s="194"/>
      <c r="M168" s="195"/>
      <c r="N168" s="196"/>
      <c r="O168" s="196"/>
      <c r="P168" s="196"/>
      <c r="Q168" s="196"/>
      <c r="R168" s="196"/>
      <c r="S168" s="196"/>
      <c r="T168" s="197"/>
      <c r="AT168" s="198" t="s">
        <v>234</v>
      </c>
      <c r="AU168" s="198" t="s">
        <v>86</v>
      </c>
      <c r="AV168" s="13" t="s">
        <v>86</v>
      </c>
      <c r="AW168" s="13" t="s">
        <v>37</v>
      </c>
      <c r="AX168" s="13" t="s">
        <v>76</v>
      </c>
      <c r="AY168" s="198" t="s">
        <v>225</v>
      </c>
    </row>
    <row r="169" spans="1:65" s="14" customFormat="1" ht="11.25">
      <c r="B169" s="199"/>
      <c r="C169" s="200"/>
      <c r="D169" s="189" t="s">
        <v>234</v>
      </c>
      <c r="E169" s="201" t="s">
        <v>19</v>
      </c>
      <c r="F169" s="202" t="s">
        <v>245</v>
      </c>
      <c r="G169" s="200"/>
      <c r="H169" s="203">
        <v>114</v>
      </c>
      <c r="I169" s="204"/>
      <c r="J169" s="200"/>
      <c r="K169" s="200"/>
      <c r="L169" s="205"/>
      <c r="M169" s="206"/>
      <c r="N169" s="207"/>
      <c r="O169" s="207"/>
      <c r="P169" s="207"/>
      <c r="Q169" s="207"/>
      <c r="R169" s="207"/>
      <c r="S169" s="207"/>
      <c r="T169" s="208"/>
      <c r="AT169" s="209" t="s">
        <v>234</v>
      </c>
      <c r="AU169" s="209" t="s">
        <v>86</v>
      </c>
      <c r="AV169" s="14" t="s">
        <v>232</v>
      </c>
      <c r="AW169" s="14" t="s">
        <v>37</v>
      </c>
      <c r="AX169" s="14" t="s">
        <v>84</v>
      </c>
      <c r="AY169" s="209" t="s">
        <v>225</v>
      </c>
    </row>
    <row r="170" spans="1:65" s="2" customFormat="1" ht="44.25" customHeight="1">
      <c r="A170" s="35"/>
      <c r="B170" s="36"/>
      <c r="C170" s="174" t="s">
        <v>166</v>
      </c>
      <c r="D170" s="174" t="s">
        <v>227</v>
      </c>
      <c r="E170" s="175" t="s">
        <v>895</v>
      </c>
      <c r="F170" s="176" t="s">
        <v>896</v>
      </c>
      <c r="G170" s="177" t="s">
        <v>230</v>
      </c>
      <c r="H170" s="178">
        <v>85.5</v>
      </c>
      <c r="I170" s="179"/>
      <c r="J170" s="180">
        <f>ROUND(I170*H170,2)</f>
        <v>0</v>
      </c>
      <c r="K170" s="176" t="s">
        <v>231</v>
      </c>
      <c r="L170" s="40"/>
      <c r="M170" s="181" t="s">
        <v>19</v>
      </c>
      <c r="N170" s="182" t="s">
        <v>47</v>
      </c>
      <c r="O170" s="65"/>
      <c r="P170" s="183">
        <f>O170*H170</f>
        <v>0</v>
      </c>
      <c r="Q170" s="183">
        <v>0</v>
      </c>
      <c r="R170" s="183">
        <f>Q170*H170</f>
        <v>0</v>
      </c>
      <c r="S170" s="183">
        <v>0</v>
      </c>
      <c r="T170" s="184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5" t="s">
        <v>232</v>
      </c>
      <c r="AT170" s="185" t="s">
        <v>227</v>
      </c>
      <c r="AU170" s="185" t="s">
        <v>86</v>
      </c>
      <c r="AY170" s="18" t="s">
        <v>225</v>
      </c>
      <c r="BE170" s="186">
        <f>IF(N170="základní",J170,0)</f>
        <v>0</v>
      </c>
      <c r="BF170" s="186">
        <f>IF(N170="snížená",J170,0)</f>
        <v>0</v>
      </c>
      <c r="BG170" s="186">
        <f>IF(N170="zákl. přenesená",J170,0)</f>
        <v>0</v>
      </c>
      <c r="BH170" s="186">
        <f>IF(N170="sníž. přenesená",J170,0)</f>
        <v>0</v>
      </c>
      <c r="BI170" s="186">
        <f>IF(N170="nulová",J170,0)</f>
        <v>0</v>
      </c>
      <c r="BJ170" s="18" t="s">
        <v>84</v>
      </c>
      <c r="BK170" s="186">
        <f>ROUND(I170*H170,2)</f>
        <v>0</v>
      </c>
      <c r="BL170" s="18" t="s">
        <v>232</v>
      </c>
      <c r="BM170" s="185" t="s">
        <v>897</v>
      </c>
    </row>
    <row r="171" spans="1:65" s="13" customFormat="1" ht="11.25">
      <c r="B171" s="187"/>
      <c r="C171" s="188"/>
      <c r="D171" s="189" t="s">
        <v>234</v>
      </c>
      <c r="E171" s="190" t="s">
        <v>19</v>
      </c>
      <c r="F171" s="191" t="s">
        <v>820</v>
      </c>
      <c r="G171" s="188"/>
      <c r="H171" s="192">
        <v>85.5</v>
      </c>
      <c r="I171" s="193"/>
      <c r="J171" s="188"/>
      <c r="K171" s="188"/>
      <c r="L171" s="194"/>
      <c r="M171" s="195"/>
      <c r="N171" s="196"/>
      <c r="O171" s="196"/>
      <c r="P171" s="196"/>
      <c r="Q171" s="196"/>
      <c r="R171" s="196"/>
      <c r="S171" s="196"/>
      <c r="T171" s="197"/>
      <c r="AT171" s="198" t="s">
        <v>234</v>
      </c>
      <c r="AU171" s="198" t="s">
        <v>86</v>
      </c>
      <c r="AV171" s="13" t="s">
        <v>86</v>
      </c>
      <c r="AW171" s="13" t="s">
        <v>37</v>
      </c>
      <c r="AX171" s="13" t="s">
        <v>84</v>
      </c>
      <c r="AY171" s="198" t="s">
        <v>225</v>
      </c>
    </row>
    <row r="172" spans="1:65" s="2" customFormat="1" ht="44.25" customHeight="1">
      <c r="A172" s="35"/>
      <c r="B172" s="36"/>
      <c r="C172" s="174" t="s">
        <v>169</v>
      </c>
      <c r="D172" s="174" t="s">
        <v>227</v>
      </c>
      <c r="E172" s="175" t="s">
        <v>898</v>
      </c>
      <c r="F172" s="176" t="s">
        <v>899</v>
      </c>
      <c r="G172" s="177" t="s">
        <v>230</v>
      </c>
      <c r="H172" s="178">
        <v>28.5</v>
      </c>
      <c r="I172" s="179"/>
      <c r="J172" s="180">
        <f>ROUND(I172*H172,2)</f>
        <v>0</v>
      </c>
      <c r="K172" s="176" t="s">
        <v>231</v>
      </c>
      <c r="L172" s="40"/>
      <c r="M172" s="181" t="s">
        <v>19</v>
      </c>
      <c r="N172" s="182" t="s">
        <v>47</v>
      </c>
      <c r="O172" s="65"/>
      <c r="P172" s="183">
        <f>O172*H172</f>
        <v>0</v>
      </c>
      <c r="Q172" s="183">
        <v>0</v>
      </c>
      <c r="R172" s="183">
        <f>Q172*H172</f>
        <v>0</v>
      </c>
      <c r="S172" s="183">
        <v>0</v>
      </c>
      <c r="T172" s="184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5" t="s">
        <v>232</v>
      </c>
      <c r="AT172" s="185" t="s">
        <v>227</v>
      </c>
      <c r="AU172" s="185" t="s">
        <v>86</v>
      </c>
      <c r="AY172" s="18" t="s">
        <v>225</v>
      </c>
      <c r="BE172" s="186">
        <f>IF(N172="základní",J172,0)</f>
        <v>0</v>
      </c>
      <c r="BF172" s="186">
        <f>IF(N172="snížená",J172,0)</f>
        <v>0</v>
      </c>
      <c r="BG172" s="186">
        <f>IF(N172="zákl. přenesená",J172,0)</f>
        <v>0</v>
      </c>
      <c r="BH172" s="186">
        <f>IF(N172="sníž. přenesená",J172,0)</f>
        <v>0</v>
      </c>
      <c r="BI172" s="186">
        <f>IF(N172="nulová",J172,0)</f>
        <v>0</v>
      </c>
      <c r="BJ172" s="18" t="s">
        <v>84</v>
      </c>
      <c r="BK172" s="186">
        <f>ROUND(I172*H172,2)</f>
        <v>0</v>
      </c>
      <c r="BL172" s="18" t="s">
        <v>232</v>
      </c>
      <c r="BM172" s="185" t="s">
        <v>900</v>
      </c>
    </row>
    <row r="173" spans="1:65" s="13" customFormat="1" ht="11.25">
      <c r="B173" s="187"/>
      <c r="C173" s="188"/>
      <c r="D173" s="189" t="s">
        <v>234</v>
      </c>
      <c r="E173" s="190" t="s">
        <v>19</v>
      </c>
      <c r="F173" s="191" t="s">
        <v>804</v>
      </c>
      <c r="G173" s="188"/>
      <c r="H173" s="192">
        <v>28.5</v>
      </c>
      <c r="I173" s="193"/>
      <c r="J173" s="188"/>
      <c r="K173" s="188"/>
      <c r="L173" s="194"/>
      <c r="M173" s="195"/>
      <c r="N173" s="196"/>
      <c r="O173" s="196"/>
      <c r="P173" s="196"/>
      <c r="Q173" s="196"/>
      <c r="R173" s="196"/>
      <c r="S173" s="196"/>
      <c r="T173" s="197"/>
      <c r="AT173" s="198" t="s">
        <v>234</v>
      </c>
      <c r="AU173" s="198" t="s">
        <v>86</v>
      </c>
      <c r="AV173" s="13" t="s">
        <v>86</v>
      </c>
      <c r="AW173" s="13" t="s">
        <v>37</v>
      </c>
      <c r="AX173" s="13" t="s">
        <v>84</v>
      </c>
      <c r="AY173" s="198" t="s">
        <v>225</v>
      </c>
    </row>
    <row r="174" spans="1:65" s="12" customFormat="1" ht="22.9" customHeight="1">
      <c r="B174" s="158"/>
      <c r="C174" s="159"/>
      <c r="D174" s="160" t="s">
        <v>75</v>
      </c>
      <c r="E174" s="172" t="s">
        <v>369</v>
      </c>
      <c r="F174" s="172" t="s">
        <v>377</v>
      </c>
      <c r="G174" s="159"/>
      <c r="H174" s="159"/>
      <c r="I174" s="162"/>
      <c r="J174" s="173">
        <f>BK174</f>
        <v>0</v>
      </c>
      <c r="K174" s="159"/>
      <c r="L174" s="164"/>
      <c r="M174" s="165"/>
      <c r="N174" s="166"/>
      <c r="O174" s="166"/>
      <c r="P174" s="167">
        <f>SUM(P175:P213)</f>
        <v>0</v>
      </c>
      <c r="Q174" s="166"/>
      <c r="R174" s="167">
        <f>SUM(R175:R213)</f>
        <v>27.928619999999999</v>
      </c>
      <c r="S174" s="166"/>
      <c r="T174" s="168">
        <f>SUM(T175:T213)</f>
        <v>4.6139999999999999</v>
      </c>
      <c r="AR174" s="169" t="s">
        <v>84</v>
      </c>
      <c r="AT174" s="170" t="s">
        <v>75</v>
      </c>
      <c r="AU174" s="170" t="s">
        <v>84</v>
      </c>
      <c r="AY174" s="169" t="s">
        <v>225</v>
      </c>
      <c r="BK174" s="171">
        <f>SUM(BK175:BK213)</f>
        <v>0</v>
      </c>
    </row>
    <row r="175" spans="1:65" s="2" customFormat="1" ht="44.25" customHeight="1">
      <c r="A175" s="35"/>
      <c r="B175" s="36"/>
      <c r="C175" s="174" t="s">
        <v>172</v>
      </c>
      <c r="D175" s="174" t="s">
        <v>227</v>
      </c>
      <c r="E175" s="175" t="s">
        <v>901</v>
      </c>
      <c r="F175" s="176" t="s">
        <v>902</v>
      </c>
      <c r="G175" s="177" t="s">
        <v>380</v>
      </c>
      <c r="H175" s="178">
        <v>1</v>
      </c>
      <c r="I175" s="179"/>
      <c r="J175" s="180">
        <f>ROUND(I175*H175,2)</f>
        <v>0</v>
      </c>
      <c r="K175" s="176" t="s">
        <v>19</v>
      </c>
      <c r="L175" s="40"/>
      <c r="M175" s="181" t="s">
        <v>19</v>
      </c>
      <c r="N175" s="182" t="s">
        <v>47</v>
      </c>
      <c r="O175" s="65"/>
      <c r="P175" s="183">
        <f>O175*H175</f>
        <v>0</v>
      </c>
      <c r="Q175" s="183">
        <v>5.15</v>
      </c>
      <c r="R175" s="183">
        <f>Q175*H175</f>
        <v>5.15</v>
      </c>
      <c r="S175" s="183">
        <v>0</v>
      </c>
      <c r="T175" s="184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5" t="s">
        <v>232</v>
      </c>
      <c r="AT175" s="185" t="s">
        <v>227</v>
      </c>
      <c r="AU175" s="185" t="s">
        <v>86</v>
      </c>
      <c r="AY175" s="18" t="s">
        <v>225</v>
      </c>
      <c r="BE175" s="186">
        <f>IF(N175="základní",J175,0)</f>
        <v>0</v>
      </c>
      <c r="BF175" s="186">
        <f>IF(N175="snížená",J175,0)</f>
        <v>0</v>
      </c>
      <c r="BG175" s="186">
        <f>IF(N175="zákl. přenesená",J175,0)</f>
        <v>0</v>
      </c>
      <c r="BH175" s="186">
        <f>IF(N175="sníž. přenesená",J175,0)</f>
        <v>0</v>
      </c>
      <c r="BI175" s="186">
        <f>IF(N175="nulová",J175,0)</f>
        <v>0</v>
      </c>
      <c r="BJ175" s="18" t="s">
        <v>84</v>
      </c>
      <c r="BK175" s="186">
        <f>ROUND(I175*H175,2)</f>
        <v>0</v>
      </c>
      <c r="BL175" s="18" t="s">
        <v>232</v>
      </c>
      <c r="BM175" s="185" t="s">
        <v>1266</v>
      </c>
    </row>
    <row r="176" spans="1:65" s="2" customFormat="1" ht="126.75">
      <c r="A176" s="35"/>
      <c r="B176" s="36"/>
      <c r="C176" s="37"/>
      <c r="D176" s="189" t="s">
        <v>414</v>
      </c>
      <c r="E176" s="37"/>
      <c r="F176" s="220" t="s">
        <v>904</v>
      </c>
      <c r="G176" s="37"/>
      <c r="H176" s="37"/>
      <c r="I176" s="221"/>
      <c r="J176" s="37"/>
      <c r="K176" s="37"/>
      <c r="L176" s="40"/>
      <c r="M176" s="222"/>
      <c r="N176" s="223"/>
      <c r="O176" s="65"/>
      <c r="P176" s="65"/>
      <c r="Q176" s="65"/>
      <c r="R176" s="65"/>
      <c r="S176" s="65"/>
      <c r="T176" s="66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T176" s="18" t="s">
        <v>414</v>
      </c>
      <c r="AU176" s="18" t="s">
        <v>86</v>
      </c>
    </row>
    <row r="177" spans="1:65" s="2" customFormat="1" ht="36">
      <c r="A177" s="35"/>
      <c r="B177" s="36"/>
      <c r="C177" s="174" t="s">
        <v>175</v>
      </c>
      <c r="D177" s="174" t="s">
        <v>227</v>
      </c>
      <c r="E177" s="175" t="s">
        <v>905</v>
      </c>
      <c r="F177" s="176" t="s">
        <v>906</v>
      </c>
      <c r="G177" s="177" t="s">
        <v>380</v>
      </c>
      <c r="H177" s="178">
        <v>1</v>
      </c>
      <c r="I177" s="179"/>
      <c r="J177" s="180">
        <f>ROUND(I177*H177,2)</f>
        <v>0</v>
      </c>
      <c r="K177" s="176" t="s">
        <v>19</v>
      </c>
      <c r="L177" s="40"/>
      <c r="M177" s="181" t="s">
        <v>19</v>
      </c>
      <c r="N177" s="182" t="s">
        <v>47</v>
      </c>
      <c r="O177" s="65"/>
      <c r="P177" s="183">
        <f>O177*H177</f>
        <v>0</v>
      </c>
      <c r="Q177" s="183">
        <v>0</v>
      </c>
      <c r="R177" s="183">
        <f>Q177*H177</f>
        <v>0</v>
      </c>
      <c r="S177" s="183">
        <v>3.75</v>
      </c>
      <c r="T177" s="184">
        <f>S177*H177</f>
        <v>3.75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5" t="s">
        <v>232</v>
      </c>
      <c r="AT177" s="185" t="s">
        <v>227</v>
      </c>
      <c r="AU177" s="185" t="s">
        <v>86</v>
      </c>
      <c r="AY177" s="18" t="s">
        <v>225</v>
      </c>
      <c r="BE177" s="186">
        <f>IF(N177="základní",J177,0)</f>
        <v>0</v>
      </c>
      <c r="BF177" s="186">
        <f>IF(N177="snížená",J177,0)</f>
        <v>0</v>
      </c>
      <c r="BG177" s="186">
        <f>IF(N177="zákl. přenesená",J177,0)</f>
        <v>0</v>
      </c>
      <c r="BH177" s="186">
        <f>IF(N177="sníž. přenesená",J177,0)</f>
        <v>0</v>
      </c>
      <c r="BI177" s="186">
        <f>IF(N177="nulová",J177,0)</f>
        <v>0</v>
      </c>
      <c r="BJ177" s="18" t="s">
        <v>84</v>
      </c>
      <c r="BK177" s="186">
        <f>ROUND(I177*H177,2)</f>
        <v>0</v>
      </c>
      <c r="BL177" s="18" t="s">
        <v>232</v>
      </c>
      <c r="BM177" s="185" t="s">
        <v>1267</v>
      </c>
    </row>
    <row r="178" spans="1:65" s="2" customFormat="1" ht="126.75">
      <c r="A178" s="35"/>
      <c r="B178" s="36"/>
      <c r="C178" s="37"/>
      <c r="D178" s="189" t="s">
        <v>414</v>
      </c>
      <c r="E178" s="37"/>
      <c r="F178" s="220" t="s">
        <v>904</v>
      </c>
      <c r="G178" s="37"/>
      <c r="H178" s="37"/>
      <c r="I178" s="221"/>
      <c r="J178" s="37"/>
      <c r="K178" s="37"/>
      <c r="L178" s="40"/>
      <c r="M178" s="222"/>
      <c r="N178" s="223"/>
      <c r="O178" s="65"/>
      <c r="P178" s="65"/>
      <c r="Q178" s="65"/>
      <c r="R178" s="65"/>
      <c r="S178" s="65"/>
      <c r="T178" s="66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T178" s="18" t="s">
        <v>414</v>
      </c>
      <c r="AU178" s="18" t="s">
        <v>86</v>
      </c>
    </row>
    <row r="179" spans="1:65" s="2" customFormat="1" ht="36">
      <c r="A179" s="35"/>
      <c r="B179" s="36"/>
      <c r="C179" s="174" t="s">
        <v>178</v>
      </c>
      <c r="D179" s="174" t="s">
        <v>227</v>
      </c>
      <c r="E179" s="175" t="s">
        <v>908</v>
      </c>
      <c r="F179" s="176" t="s">
        <v>909</v>
      </c>
      <c r="G179" s="177" t="s">
        <v>559</v>
      </c>
      <c r="H179" s="178">
        <v>72</v>
      </c>
      <c r="I179" s="179"/>
      <c r="J179" s="180">
        <f>ROUND(I179*H179,2)</f>
        <v>0</v>
      </c>
      <c r="K179" s="176" t="s">
        <v>231</v>
      </c>
      <c r="L179" s="40"/>
      <c r="M179" s="181" t="s">
        <v>19</v>
      </c>
      <c r="N179" s="182" t="s">
        <v>47</v>
      </c>
      <c r="O179" s="65"/>
      <c r="P179" s="183">
        <f>O179*H179</f>
        <v>0</v>
      </c>
      <c r="Q179" s="183">
        <v>3.0599999999999999E-2</v>
      </c>
      <c r="R179" s="183">
        <f>Q179*H179</f>
        <v>2.2031999999999998</v>
      </c>
      <c r="S179" s="183">
        <v>0</v>
      </c>
      <c r="T179" s="184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5" t="s">
        <v>232</v>
      </c>
      <c r="AT179" s="185" t="s">
        <v>227</v>
      </c>
      <c r="AU179" s="185" t="s">
        <v>86</v>
      </c>
      <c r="AY179" s="18" t="s">
        <v>225</v>
      </c>
      <c r="BE179" s="186">
        <f>IF(N179="základní",J179,0)</f>
        <v>0</v>
      </c>
      <c r="BF179" s="186">
        <f>IF(N179="snížená",J179,0)</f>
        <v>0</v>
      </c>
      <c r="BG179" s="186">
        <f>IF(N179="zákl. přenesená",J179,0)</f>
        <v>0</v>
      </c>
      <c r="BH179" s="186">
        <f>IF(N179="sníž. přenesená",J179,0)</f>
        <v>0</v>
      </c>
      <c r="BI179" s="186">
        <f>IF(N179="nulová",J179,0)</f>
        <v>0</v>
      </c>
      <c r="BJ179" s="18" t="s">
        <v>84</v>
      </c>
      <c r="BK179" s="186">
        <f>ROUND(I179*H179,2)</f>
        <v>0</v>
      </c>
      <c r="BL179" s="18" t="s">
        <v>232</v>
      </c>
      <c r="BM179" s="185" t="s">
        <v>910</v>
      </c>
    </row>
    <row r="180" spans="1:65" s="2" customFormat="1" ht="19.5">
      <c r="A180" s="35"/>
      <c r="B180" s="36"/>
      <c r="C180" s="37"/>
      <c r="D180" s="189" t="s">
        <v>414</v>
      </c>
      <c r="E180" s="37"/>
      <c r="F180" s="220" t="s">
        <v>911</v>
      </c>
      <c r="G180" s="37"/>
      <c r="H180" s="37"/>
      <c r="I180" s="221"/>
      <c r="J180" s="37"/>
      <c r="K180" s="37"/>
      <c r="L180" s="40"/>
      <c r="M180" s="222"/>
      <c r="N180" s="223"/>
      <c r="O180" s="65"/>
      <c r="P180" s="65"/>
      <c r="Q180" s="65"/>
      <c r="R180" s="65"/>
      <c r="S180" s="65"/>
      <c r="T180" s="66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T180" s="18" t="s">
        <v>414</v>
      </c>
      <c r="AU180" s="18" t="s">
        <v>86</v>
      </c>
    </row>
    <row r="181" spans="1:65" s="13" customFormat="1" ht="11.25">
      <c r="B181" s="187"/>
      <c r="C181" s="188"/>
      <c r="D181" s="189" t="s">
        <v>234</v>
      </c>
      <c r="E181" s="190" t="s">
        <v>19</v>
      </c>
      <c r="F181" s="191" t="s">
        <v>912</v>
      </c>
      <c r="G181" s="188"/>
      <c r="H181" s="192">
        <v>72</v>
      </c>
      <c r="I181" s="193"/>
      <c r="J181" s="188"/>
      <c r="K181" s="188"/>
      <c r="L181" s="194"/>
      <c r="M181" s="195"/>
      <c r="N181" s="196"/>
      <c r="O181" s="196"/>
      <c r="P181" s="196"/>
      <c r="Q181" s="196"/>
      <c r="R181" s="196"/>
      <c r="S181" s="196"/>
      <c r="T181" s="197"/>
      <c r="AT181" s="198" t="s">
        <v>234</v>
      </c>
      <c r="AU181" s="198" t="s">
        <v>86</v>
      </c>
      <c r="AV181" s="13" t="s">
        <v>86</v>
      </c>
      <c r="AW181" s="13" t="s">
        <v>37</v>
      </c>
      <c r="AX181" s="13" t="s">
        <v>84</v>
      </c>
      <c r="AY181" s="198" t="s">
        <v>225</v>
      </c>
    </row>
    <row r="182" spans="1:65" s="2" customFormat="1" ht="24">
      <c r="A182" s="35"/>
      <c r="B182" s="36"/>
      <c r="C182" s="174" t="s">
        <v>181</v>
      </c>
      <c r="D182" s="174" t="s">
        <v>227</v>
      </c>
      <c r="E182" s="175" t="s">
        <v>661</v>
      </c>
      <c r="F182" s="176" t="s">
        <v>662</v>
      </c>
      <c r="G182" s="177" t="s">
        <v>380</v>
      </c>
      <c r="H182" s="178">
        <v>3</v>
      </c>
      <c r="I182" s="179"/>
      <c r="J182" s="180">
        <f>ROUND(I182*H182,2)</f>
        <v>0</v>
      </c>
      <c r="K182" s="176" t="s">
        <v>231</v>
      </c>
      <c r="L182" s="40"/>
      <c r="M182" s="181" t="s">
        <v>19</v>
      </c>
      <c r="N182" s="182" t="s">
        <v>47</v>
      </c>
      <c r="O182" s="65"/>
      <c r="P182" s="183">
        <f>O182*H182</f>
        <v>0</v>
      </c>
      <c r="Q182" s="183">
        <v>3.75475</v>
      </c>
      <c r="R182" s="183">
        <f>Q182*H182</f>
        <v>11.264250000000001</v>
      </c>
      <c r="S182" s="183">
        <v>0</v>
      </c>
      <c r="T182" s="184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5" t="s">
        <v>232</v>
      </c>
      <c r="AT182" s="185" t="s">
        <v>227</v>
      </c>
      <c r="AU182" s="185" t="s">
        <v>86</v>
      </c>
      <c r="AY182" s="18" t="s">
        <v>225</v>
      </c>
      <c r="BE182" s="186">
        <f>IF(N182="základní",J182,0)</f>
        <v>0</v>
      </c>
      <c r="BF182" s="186">
        <f>IF(N182="snížená",J182,0)</f>
        <v>0</v>
      </c>
      <c r="BG182" s="186">
        <f>IF(N182="zákl. přenesená",J182,0)</f>
        <v>0</v>
      </c>
      <c r="BH182" s="186">
        <f>IF(N182="sníž. přenesená",J182,0)</f>
        <v>0</v>
      </c>
      <c r="BI182" s="186">
        <f>IF(N182="nulová",J182,0)</f>
        <v>0</v>
      </c>
      <c r="BJ182" s="18" t="s">
        <v>84</v>
      </c>
      <c r="BK182" s="186">
        <f>ROUND(I182*H182,2)</f>
        <v>0</v>
      </c>
      <c r="BL182" s="18" t="s">
        <v>232</v>
      </c>
      <c r="BM182" s="185" t="s">
        <v>663</v>
      </c>
    </row>
    <row r="183" spans="1:65" s="2" customFormat="1" ht="16.5" customHeight="1">
      <c r="A183" s="35"/>
      <c r="B183" s="36"/>
      <c r="C183" s="210" t="s">
        <v>184</v>
      </c>
      <c r="D183" s="210" t="s">
        <v>410</v>
      </c>
      <c r="E183" s="211" t="s">
        <v>471</v>
      </c>
      <c r="F183" s="212" t="s">
        <v>472</v>
      </c>
      <c r="G183" s="213" t="s">
        <v>230</v>
      </c>
      <c r="H183" s="214">
        <v>19.16</v>
      </c>
      <c r="I183" s="215"/>
      <c r="J183" s="216">
        <f>ROUND(I183*H183,2)</f>
        <v>0</v>
      </c>
      <c r="K183" s="212" t="s">
        <v>19</v>
      </c>
      <c r="L183" s="217"/>
      <c r="M183" s="218" t="s">
        <v>19</v>
      </c>
      <c r="N183" s="219" t="s">
        <v>47</v>
      </c>
      <c r="O183" s="65"/>
      <c r="P183" s="183">
        <f>O183*H183</f>
        <v>0</v>
      </c>
      <c r="Q183" s="183">
        <v>2.4500000000000001E-2</v>
      </c>
      <c r="R183" s="183">
        <f>Q183*H183</f>
        <v>0.46942</v>
      </c>
      <c r="S183" s="183">
        <v>0</v>
      </c>
      <c r="T183" s="184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5" t="s">
        <v>365</v>
      </c>
      <c r="AT183" s="185" t="s">
        <v>410</v>
      </c>
      <c r="AU183" s="185" t="s">
        <v>86</v>
      </c>
      <c r="AY183" s="18" t="s">
        <v>225</v>
      </c>
      <c r="BE183" s="186">
        <f>IF(N183="základní",J183,0)</f>
        <v>0</v>
      </c>
      <c r="BF183" s="186">
        <f>IF(N183="snížená",J183,0)</f>
        <v>0</v>
      </c>
      <c r="BG183" s="186">
        <f>IF(N183="zákl. přenesená",J183,0)</f>
        <v>0</v>
      </c>
      <c r="BH183" s="186">
        <f>IF(N183="sníž. přenesená",J183,0)</f>
        <v>0</v>
      </c>
      <c r="BI183" s="186">
        <f>IF(N183="nulová",J183,0)</f>
        <v>0</v>
      </c>
      <c r="BJ183" s="18" t="s">
        <v>84</v>
      </c>
      <c r="BK183" s="186">
        <f>ROUND(I183*H183,2)</f>
        <v>0</v>
      </c>
      <c r="BL183" s="18" t="s">
        <v>232</v>
      </c>
      <c r="BM183" s="185" t="s">
        <v>664</v>
      </c>
    </row>
    <row r="184" spans="1:65" s="13" customFormat="1" ht="11.25">
      <c r="B184" s="187"/>
      <c r="C184" s="188"/>
      <c r="D184" s="189" t="s">
        <v>234</v>
      </c>
      <c r="E184" s="190" t="s">
        <v>654</v>
      </c>
      <c r="F184" s="191" t="s">
        <v>1268</v>
      </c>
      <c r="G184" s="188"/>
      <c r="H184" s="192">
        <v>19.16</v>
      </c>
      <c r="I184" s="193"/>
      <c r="J184" s="188"/>
      <c r="K184" s="188"/>
      <c r="L184" s="194"/>
      <c r="M184" s="195"/>
      <c r="N184" s="196"/>
      <c r="O184" s="196"/>
      <c r="P184" s="196"/>
      <c r="Q184" s="196"/>
      <c r="R184" s="196"/>
      <c r="S184" s="196"/>
      <c r="T184" s="197"/>
      <c r="AT184" s="198" t="s">
        <v>234</v>
      </c>
      <c r="AU184" s="198" t="s">
        <v>86</v>
      </c>
      <c r="AV184" s="13" t="s">
        <v>86</v>
      </c>
      <c r="AW184" s="13" t="s">
        <v>37</v>
      </c>
      <c r="AX184" s="13" t="s">
        <v>84</v>
      </c>
      <c r="AY184" s="198" t="s">
        <v>225</v>
      </c>
    </row>
    <row r="185" spans="1:65" s="2" customFormat="1" ht="24">
      <c r="A185" s="35"/>
      <c r="B185" s="36"/>
      <c r="C185" s="174" t="s">
        <v>187</v>
      </c>
      <c r="D185" s="174" t="s">
        <v>227</v>
      </c>
      <c r="E185" s="175" t="s">
        <v>919</v>
      </c>
      <c r="F185" s="176" t="s">
        <v>920</v>
      </c>
      <c r="G185" s="177" t="s">
        <v>559</v>
      </c>
      <c r="H185" s="178">
        <v>57</v>
      </c>
      <c r="I185" s="179"/>
      <c r="J185" s="180">
        <f>ROUND(I185*H185,2)</f>
        <v>0</v>
      </c>
      <c r="K185" s="176" t="s">
        <v>231</v>
      </c>
      <c r="L185" s="40"/>
      <c r="M185" s="181" t="s">
        <v>19</v>
      </c>
      <c r="N185" s="182" t="s">
        <v>47</v>
      </c>
      <c r="O185" s="65"/>
      <c r="P185" s="183">
        <f>O185*H185</f>
        <v>0</v>
      </c>
      <c r="Q185" s="183">
        <v>1.4999999999999999E-4</v>
      </c>
      <c r="R185" s="183">
        <f>Q185*H185</f>
        <v>8.5499999999999986E-3</v>
      </c>
      <c r="S185" s="183">
        <v>0</v>
      </c>
      <c r="T185" s="184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5" t="s">
        <v>232</v>
      </c>
      <c r="AT185" s="185" t="s">
        <v>227</v>
      </c>
      <c r="AU185" s="185" t="s">
        <v>86</v>
      </c>
      <c r="AY185" s="18" t="s">
        <v>225</v>
      </c>
      <c r="BE185" s="186">
        <f>IF(N185="základní",J185,0)</f>
        <v>0</v>
      </c>
      <c r="BF185" s="186">
        <f>IF(N185="snížená",J185,0)</f>
        <v>0</v>
      </c>
      <c r="BG185" s="186">
        <f>IF(N185="zákl. přenesená",J185,0)</f>
        <v>0</v>
      </c>
      <c r="BH185" s="186">
        <f>IF(N185="sníž. přenesená",J185,0)</f>
        <v>0</v>
      </c>
      <c r="BI185" s="186">
        <f>IF(N185="nulová",J185,0)</f>
        <v>0</v>
      </c>
      <c r="BJ185" s="18" t="s">
        <v>84</v>
      </c>
      <c r="BK185" s="186">
        <f>ROUND(I185*H185,2)</f>
        <v>0</v>
      </c>
      <c r="BL185" s="18" t="s">
        <v>232</v>
      </c>
      <c r="BM185" s="185" t="s">
        <v>921</v>
      </c>
    </row>
    <row r="186" spans="1:65" s="13" customFormat="1" ht="11.25">
      <c r="B186" s="187"/>
      <c r="C186" s="188"/>
      <c r="D186" s="189" t="s">
        <v>234</v>
      </c>
      <c r="E186" s="190" t="s">
        <v>19</v>
      </c>
      <c r="F186" s="191" t="s">
        <v>922</v>
      </c>
      <c r="G186" s="188"/>
      <c r="H186" s="192">
        <v>57</v>
      </c>
      <c r="I186" s="193"/>
      <c r="J186" s="188"/>
      <c r="K186" s="188"/>
      <c r="L186" s="194"/>
      <c r="M186" s="195"/>
      <c r="N186" s="196"/>
      <c r="O186" s="196"/>
      <c r="P186" s="196"/>
      <c r="Q186" s="196"/>
      <c r="R186" s="196"/>
      <c r="S186" s="196"/>
      <c r="T186" s="197"/>
      <c r="AT186" s="198" t="s">
        <v>234</v>
      </c>
      <c r="AU186" s="198" t="s">
        <v>86</v>
      </c>
      <c r="AV186" s="13" t="s">
        <v>86</v>
      </c>
      <c r="AW186" s="13" t="s">
        <v>37</v>
      </c>
      <c r="AX186" s="13" t="s">
        <v>84</v>
      </c>
      <c r="AY186" s="198" t="s">
        <v>225</v>
      </c>
    </row>
    <row r="187" spans="1:65" s="2" customFormat="1" ht="24">
      <c r="A187" s="35"/>
      <c r="B187" s="36"/>
      <c r="C187" s="174" t="s">
        <v>595</v>
      </c>
      <c r="D187" s="174" t="s">
        <v>227</v>
      </c>
      <c r="E187" s="175" t="s">
        <v>923</v>
      </c>
      <c r="F187" s="176" t="s">
        <v>924</v>
      </c>
      <c r="G187" s="177" t="s">
        <v>559</v>
      </c>
      <c r="H187" s="178">
        <v>57</v>
      </c>
      <c r="I187" s="179"/>
      <c r="J187" s="180">
        <f>ROUND(I187*H187,2)</f>
        <v>0</v>
      </c>
      <c r="K187" s="176" t="s">
        <v>231</v>
      </c>
      <c r="L187" s="40"/>
      <c r="M187" s="181" t="s">
        <v>19</v>
      </c>
      <c r="N187" s="182" t="s">
        <v>47</v>
      </c>
      <c r="O187" s="65"/>
      <c r="P187" s="183">
        <f>O187*H187</f>
        <v>0</v>
      </c>
      <c r="Q187" s="183">
        <v>2.0000000000000001E-4</v>
      </c>
      <c r="R187" s="183">
        <f>Q187*H187</f>
        <v>1.14E-2</v>
      </c>
      <c r="S187" s="183">
        <v>0</v>
      </c>
      <c r="T187" s="184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5" t="s">
        <v>232</v>
      </c>
      <c r="AT187" s="185" t="s">
        <v>227</v>
      </c>
      <c r="AU187" s="185" t="s">
        <v>86</v>
      </c>
      <c r="AY187" s="18" t="s">
        <v>225</v>
      </c>
      <c r="BE187" s="186">
        <f>IF(N187="základní",J187,0)</f>
        <v>0</v>
      </c>
      <c r="BF187" s="186">
        <f>IF(N187="snížená",J187,0)</f>
        <v>0</v>
      </c>
      <c r="BG187" s="186">
        <f>IF(N187="zákl. přenesená",J187,0)</f>
        <v>0</v>
      </c>
      <c r="BH187" s="186">
        <f>IF(N187="sníž. přenesená",J187,0)</f>
        <v>0</v>
      </c>
      <c r="BI187" s="186">
        <f>IF(N187="nulová",J187,0)</f>
        <v>0</v>
      </c>
      <c r="BJ187" s="18" t="s">
        <v>84</v>
      </c>
      <c r="BK187" s="186">
        <f>ROUND(I187*H187,2)</f>
        <v>0</v>
      </c>
      <c r="BL187" s="18" t="s">
        <v>232</v>
      </c>
      <c r="BM187" s="185" t="s">
        <v>925</v>
      </c>
    </row>
    <row r="188" spans="1:65" s="13" customFormat="1" ht="11.25">
      <c r="B188" s="187"/>
      <c r="C188" s="188"/>
      <c r="D188" s="189" t="s">
        <v>234</v>
      </c>
      <c r="E188" s="190" t="s">
        <v>19</v>
      </c>
      <c r="F188" s="191" t="s">
        <v>922</v>
      </c>
      <c r="G188" s="188"/>
      <c r="H188" s="192">
        <v>57</v>
      </c>
      <c r="I188" s="193"/>
      <c r="J188" s="188"/>
      <c r="K188" s="188"/>
      <c r="L188" s="194"/>
      <c r="M188" s="195"/>
      <c r="N188" s="196"/>
      <c r="O188" s="196"/>
      <c r="P188" s="196"/>
      <c r="Q188" s="196"/>
      <c r="R188" s="196"/>
      <c r="S188" s="196"/>
      <c r="T188" s="197"/>
      <c r="AT188" s="198" t="s">
        <v>234</v>
      </c>
      <c r="AU188" s="198" t="s">
        <v>86</v>
      </c>
      <c r="AV188" s="13" t="s">
        <v>86</v>
      </c>
      <c r="AW188" s="13" t="s">
        <v>37</v>
      </c>
      <c r="AX188" s="13" t="s">
        <v>84</v>
      </c>
      <c r="AY188" s="198" t="s">
        <v>225</v>
      </c>
    </row>
    <row r="189" spans="1:65" s="2" customFormat="1" ht="36">
      <c r="A189" s="35"/>
      <c r="B189" s="36"/>
      <c r="C189" s="174" t="s">
        <v>607</v>
      </c>
      <c r="D189" s="174" t="s">
        <v>227</v>
      </c>
      <c r="E189" s="175" t="s">
        <v>926</v>
      </c>
      <c r="F189" s="176" t="s">
        <v>927</v>
      </c>
      <c r="G189" s="177" t="s">
        <v>559</v>
      </c>
      <c r="H189" s="178">
        <v>57</v>
      </c>
      <c r="I189" s="179"/>
      <c r="J189" s="180">
        <f>ROUND(I189*H189,2)</f>
        <v>0</v>
      </c>
      <c r="K189" s="176" t="s">
        <v>231</v>
      </c>
      <c r="L189" s="40"/>
      <c r="M189" s="181" t="s">
        <v>19</v>
      </c>
      <c r="N189" s="182" t="s">
        <v>47</v>
      </c>
      <c r="O189" s="65"/>
      <c r="P189" s="183">
        <f>O189*H189</f>
        <v>0</v>
      </c>
      <c r="Q189" s="183">
        <v>0</v>
      </c>
      <c r="R189" s="183">
        <f>Q189*H189</f>
        <v>0</v>
      </c>
      <c r="S189" s="183">
        <v>0</v>
      </c>
      <c r="T189" s="184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5" t="s">
        <v>232</v>
      </c>
      <c r="AT189" s="185" t="s">
        <v>227</v>
      </c>
      <c r="AU189" s="185" t="s">
        <v>86</v>
      </c>
      <c r="AY189" s="18" t="s">
        <v>225</v>
      </c>
      <c r="BE189" s="186">
        <f>IF(N189="základní",J189,0)</f>
        <v>0</v>
      </c>
      <c r="BF189" s="186">
        <f>IF(N189="snížená",J189,0)</f>
        <v>0</v>
      </c>
      <c r="BG189" s="186">
        <f>IF(N189="zákl. přenesená",J189,0)</f>
        <v>0</v>
      </c>
      <c r="BH189" s="186">
        <f>IF(N189="sníž. přenesená",J189,0)</f>
        <v>0</v>
      </c>
      <c r="BI189" s="186">
        <f>IF(N189="nulová",J189,0)</f>
        <v>0</v>
      </c>
      <c r="BJ189" s="18" t="s">
        <v>84</v>
      </c>
      <c r="BK189" s="186">
        <f>ROUND(I189*H189,2)</f>
        <v>0</v>
      </c>
      <c r="BL189" s="18" t="s">
        <v>232</v>
      </c>
      <c r="BM189" s="185" t="s">
        <v>928</v>
      </c>
    </row>
    <row r="190" spans="1:65" s="13" customFormat="1" ht="11.25">
      <c r="B190" s="187"/>
      <c r="C190" s="188"/>
      <c r="D190" s="189" t="s">
        <v>234</v>
      </c>
      <c r="E190" s="190" t="s">
        <v>19</v>
      </c>
      <c r="F190" s="191" t="s">
        <v>922</v>
      </c>
      <c r="G190" s="188"/>
      <c r="H190" s="192">
        <v>57</v>
      </c>
      <c r="I190" s="193"/>
      <c r="J190" s="188"/>
      <c r="K190" s="188"/>
      <c r="L190" s="194"/>
      <c r="M190" s="195"/>
      <c r="N190" s="196"/>
      <c r="O190" s="196"/>
      <c r="P190" s="196"/>
      <c r="Q190" s="196"/>
      <c r="R190" s="196"/>
      <c r="S190" s="196"/>
      <c r="T190" s="197"/>
      <c r="AT190" s="198" t="s">
        <v>234</v>
      </c>
      <c r="AU190" s="198" t="s">
        <v>86</v>
      </c>
      <c r="AV190" s="13" t="s">
        <v>86</v>
      </c>
      <c r="AW190" s="13" t="s">
        <v>37</v>
      </c>
      <c r="AX190" s="13" t="s">
        <v>84</v>
      </c>
      <c r="AY190" s="198" t="s">
        <v>225</v>
      </c>
    </row>
    <row r="191" spans="1:65" s="2" customFormat="1" ht="48">
      <c r="A191" s="35"/>
      <c r="B191" s="36"/>
      <c r="C191" s="174" t="s">
        <v>624</v>
      </c>
      <c r="D191" s="174" t="s">
        <v>227</v>
      </c>
      <c r="E191" s="175" t="s">
        <v>1239</v>
      </c>
      <c r="F191" s="176" t="s">
        <v>1240</v>
      </c>
      <c r="G191" s="177" t="s">
        <v>559</v>
      </c>
      <c r="H191" s="178">
        <v>30</v>
      </c>
      <c r="I191" s="179"/>
      <c r="J191" s="180">
        <f>ROUND(I191*H191,2)</f>
        <v>0</v>
      </c>
      <c r="K191" s="176" t="s">
        <v>231</v>
      </c>
      <c r="L191" s="40"/>
      <c r="M191" s="181" t="s">
        <v>19</v>
      </c>
      <c r="N191" s="182" t="s">
        <v>47</v>
      </c>
      <c r="O191" s="65"/>
      <c r="P191" s="183">
        <f>O191*H191</f>
        <v>0</v>
      </c>
      <c r="Q191" s="183">
        <v>0.14066999999999999</v>
      </c>
      <c r="R191" s="183">
        <f>Q191*H191</f>
        <v>4.2200999999999995</v>
      </c>
      <c r="S191" s="183">
        <v>0</v>
      </c>
      <c r="T191" s="184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5" t="s">
        <v>232</v>
      </c>
      <c r="AT191" s="185" t="s">
        <v>227</v>
      </c>
      <c r="AU191" s="185" t="s">
        <v>86</v>
      </c>
      <c r="AY191" s="18" t="s">
        <v>225</v>
      </c>
      <c r="BE191" s="186">
        <f>IF(N191="základní",J191,0)</f>
        <v>0</v>
      </c>
      <c r="BF191" s="186">
        <f>IF(N191="snížená",J191,0)</f>
        <v>0</v>
      </c>
      <c r="BG191" s="186">
        <f>IF(N191="zákl. přenesená",J191,0)</f>
        <v>0</v>
      </c>
      <c r="BH191" s="186">
        <f>IF(N191="sníž. přenesená",J191,0)</f>
        <v>0</v>
      </c>
      <c r="BI191" s="186">
        <f>IF(N191="nulová",J191,0)</f>
        <v>0</v>
      </c>
      <c r="BJ191" s="18" t="s">
        <v>84</v>
      </c>
      <c r="BK191" s="186">
        <f>ROUND(I191*H191,2)</f>
        <v>0</v>
      </c>
      <c r="BL191" s="18" t="s">
        <v>232</v>
      </c>
      <c r="BM191" s="185" t="s">
        <v>1269</v>
      </c>
    </row>
    <row r="192" spans="1:65" s="13" customFormat="1" ht="11.25">
      <c r="B192" s="187"/>
      <c r="C192" s="188"/>
      <c r="D192" s="189" t="s">
        <v>234</v>
      </c>
      <c r="E192" s="190" t="s">
        <v>19</v>
      </c>
      <c r="F192" s="191" t="s">
        <v>1242</v>
      </c>
      <c r="G192" s="188"/>
      <c r="H192" s="192">
        <v>30</v>
      </c>
      <c r="I192" s="193"/>
      <c r="J192" s="188"/>
      <c r="K192" s="188"/>
      <c r="L192" s="194"/>
      <c r="M192" s="195"/>
      <c r="N192" s="196"/>
      <c r="O192" s="196"/>
      <c r="P192" s="196"/>
      <c r="Q192" s="196"/>
      <c r="R192" s="196"/>
      <c r="S192" s="196"/>
      <c r="T192" s="197"/>
      <c r="AT192" s="198" t="s">
        <v>234</v>
      </c>
      <c r="AU192" s="198" t="s">
        <v>86</v>
      </c>
      <c r="AV192" s="13" t="s">
        <v>86</v>
      </c>
      <c r="AW192" s="13" t="s">
        <v>37</v>
      </c>
      <c r="AX192" s="13" t="s">
        <v>84</v>
      </c>
      <c r="AY192" s="198" t="s">
        <v>225</v>
      </c>
    </row>
    <row r="193" spans="1:65" s="2" customFormat="1" ht="16.5" customHeight="1">
      <c r="A193" s="35"/>
      <c r="B193" s="36"/>
      <c r="C193" s="210" t="s">
        <v>630</v>
      </c>
      <c r="D193" s="210" t="s">
        <v>410</v>
      </c>
      <c r="E193" s="211" t="s">
        <v>1243</v>
      </c>
      <c r="F193" s="212" t="s">
        <v>1244</v>
      </c>
      <c r="G193" s="213" t="s">
        <v>559</v>
      </c>
      <c r="H193" s="214">
        <v>30.6</v>
      </c>
      <c r="I193" s="215"/>
      <c r="J193" s="216">
        <f>ROUND(I193*H193,2)</f>
        <v>0</v>
      </c>
      <c r="K193" s="212" t="s">
        <v>231</v>
      </c>
      <c r="L193" s="217"/>
      <c r="M193" s="218" t="s">
        <v>19</v>
      </c>
      <c r="N193" s="219" t="s">
        <v>47</v>
      </c>
      <c r="O193" s="65"/>
      <c r="P193" s="183">
        <f>O193*H193</f>
        <v>0</v>
      </c>
      <c r="Q193" s="183">
        <v>0.15</v>
      </c>
      <c r="R193" s="183">
        <f>Q193*H193</f>
        <v>4.59</v>
      </c>
      <c r="S193" s="183">
        <v>0</v>
      </c>
      <c r="T193" s="184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5" t="s">
        <v>365</v>
      </c>
      <c r="AT193" s="185" t="s">
        <v>410</v>
      </c>
      <c r="AU193" s="185" t="s">
        <v>86</v>
      </c>
      <c r="AY193" s="18" t="s">
        <v>225</v>
      </c>
      <c r="BE193" s="186">
        <f>IF(N193="základní",J193,0)</f>
        <v>0</v>
      </c>
      <c r="BF193" s="186">
        <f>IF(N193="snížená",J193,0)</f>
        <v>0</v>
      </c>
      <c r="BG193" s="186">
        <f>IF(N193="zákl. přenesená",J193,0)</f>
        <v>0</v>
      </c>
      <c r="BH193" s="186">
        <f>IF(N193="sníž. přenesená",J193,0)</f>
        <v>0</v>
      </c>
      <c r="BI193" s="186">
        <f>IF(N193="nulová",J193,0)</f>
        <v>0</v>
      </c>
      <c r="BJ193" s="18" t="s">
        <v>84</v>
      </c>
      <c r="BK193" s="186">
        <f>ROUND(I193*H193,2)</f>
        <v>0</v>
      </c>
      <c r="BL193" s="18" t="s">
        <v>232</v>
      </c>
      <c r="BM193" s="185" t="s">
        <v>1270</v>
      </c>
    </row>
    <row r="194" spans="1:65" s="13" customFormat="1" ht="11.25">
      <c r="B194" s="187"/>
      <c r="C194" s="188"/>
      <c r="D194" s="189" t="s">
        <v>234</v>
      </c>
      <c r="E194" s="188"/>
      <c r="F194" s="191" t="s">
        <v>1271</v>
      </c>
      <c r="G194" s="188"/>
      <c r="H194" s="192">
        <v>30.6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4</v>
      </c>
      <c r="AX194" s="13" t="s">
        <v>84</v>
      </c>
      <c r="AY194" s="198" t="s">
        <v>225</v>
      </c>
    </row>
    <row r="195" spans="1:65" s="2" customFormat="1" ht="36">
      <c r="A195" s="35"/>
      <c r="B195" s="36"/>
      <c r="C195" s="174" t="s">
        <v>634</v>
      </c>
      <c r="D195" s="174" t="s">
        <v>227</v>
      </c>
      <c r="E195" s="175" t="s">
        <v>929</v>
      </c>
      <c r="F195" s="176" t="s">
        <v>930</v>
      </c>
      <c r="G195" s="177" t="s">
        <v>559</v>
      </c>
      <c r="H195" s="178">
        <v>46.5</v>
      </c>
      <c r="I195" s="179"/>
      <c r="J195" s="180">
        <f>ROUND(I195*H195,2)</f>
        <v>0</v>
      </c>
      <c r="K195" s="176" t="s">
        <v>231</v>
      </c>
      <c r="L195" s="40"/>
      <c r="M195" s="181" t="s">
        <v>19</v>
      </c>
      <c r="N195" s="182" t="s">
        <v>47</v>
      </c>
      <c r="O195" s="65"/>
      <c r="P195" s="183">
        <f>O195*H195</f>
        <v>0</v>
      </c>
      <c r="Q195" s="183">
        <v>0</v>
      </c>
      <c r="R195" s="183">
        <f>Q195*H195</f>
        <v>0</v>
      </c>
      <c r="S195" s="183">
        <v>0</v>
      </c>
      <c r="T195" s="184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5" t="s">
        <v>232</v>
      </c>
      <c r="AT195" s="185" t="s">
        <v>227</v>
      </c>
      <c r="AU195" s="185" t="s">
        <v>86</v>
      </c>
      <c r="AY195" s="18" t="s">
        <v>225</v>
      </c>
      <c r="BE195" s="186">
        <f>IF(N195="základní",J195,0)</f>
        <v>0</v>
      </c>
      <c r="BF195" s="186">
        <f>IF(N195="snížená",J195,0)</f>
        <v>0</v>
      </c>
      <c r="BG195" s="186">
        <f>IF(N195="zákl. přenesená",J195,0)</f>
        <v>0</v>
      </c>
      <c r="BH195" s="186">
        <f>IF(N195="sníž. přenesená",J195,0)</f>
        <v>0</v>
      </c>
      <c r="BI195" s="186">
        <f>IF(N195="nulová",J195,0)</f>
        <v>0</v>
      </c>
      <c r="BJ195" s="18" t="s">
        <v>84</v>
      </c>
      <c r="BK195" s="186">
        <f>ROUND(I195*H195,2)</f>
        <v>0</v>
      </c>
      <c r="BL195" s="18" t="s">
        <v>232</v>
      </c>
      <c r="BM195" s="185" t="s">
        <v>931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932</v>
      </c>
      <c r="G196" s="188"/>
      <c r="H196" s="192">
        <v>46.5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84</v>
      </c>
      <c r="AY196" s="198" t="s">
        <v>225</v>
      </c>
    </row>
    <row r="197" spans="1:65" s="2" customFormat="1" ht="55.5" customHeight="1">
      <c r="A197" s="35"/>
      <c r="B197" s="36"/>
      <c r="C197" s="174" t="s">
        <v>640</v>
      </c>
      <c r="D197" s="174" t="s">
        <v>227</v>
      </c>
      <c r="E197" s="175" t="s">
        <v>933</v>
      </c>
      <c r="F197" s="176" t="s">
        <v>934</v>
      </c>
      <c r="G197" s="177" t="s">
        <v>559</v>
      </c>
      <c r="H197" s="178">
        <v>46.5</v>
      </c>
      <c r="I197" s="179"/>
      <c r="J197" s="180">
        <f>ROUND(I197*H197,2)</f>
        <v>0</v>
      </c>
      <c r="K197" s="176" t="s">
        <v>231</v>
      </c>
      <c r="L197" s="40"/>
      <c r="M197" s="181" t="s">
        <v>19</v>
      </c>
      <c r="N197" s="182" t="s">
        <v>47</v>
      </c>
      <c r="O197" s="65"/>
      <c r="P197" s="183">
        <f>O197*H197</f>
        <v>0</v>
      </c>
      <c r="Q197" s="183">
        <v>9.0000000000000006E-5</v>
      </c>
      <c r="R197" s="183">
        <f>Q197*H197</f>
        <v>4.1850000000000004E-3</v>
      </c>
      <c r="S197" s="183">
        <v>0</v>
      </c>
      <c r="T197" s="184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5" t="s">
        <v>232</v>
      </c>
      <c r="AT197" s="185" t="s">
        <v>227</v>
      </c>
      <c r="AU197" s="185" t="s">
        <v>86</v>
      </c>
      <c r="AY197" s="18" t="s">
        <v>225</v>
      </c>
      <c r="BE197" s="186">
        <f>IF(N197="základní",J197,0)</f>
        <v>0</v>
      </c>
      <c r="BF197" s="186">
        <f>IF(N197="snížená",J197,0)</f>
        <v>0</v>
      </c>
      <c r="BG197" s="186">
        <f>IF(N197="zákl. přenesená",J197,0)</f>
        <v>0</v>
      </c>
      <c r="BH197" s="186">
        <f>IF(N197="sníž. přenesená",J197,0)</f>
        <v>0</v>
      </c>
      <c r="BI197" s="186">
        <f>IF(N197="nulová",J197,0)</f>
        <v>0</v>
      </c>
      <c r="BJ197" s="18" t="s">
        <v>84</v>
      </c>
      <c r="BK197" s="186">
        <f>ROUND(I197*H197,2)</f>
        <v>0</v>
      </c>
      <c r="BL197" s="18" t="s">
        <v>232</v>
      </c>
      <c r="BM197" s="185" t="s">
        <v>935</v>
      </c>
    </row>
    <row r="198" spans="1:65" s="13" customFormat="1" ht="11.25">
      <c r="B198" s="187"/>
      <c r="C198" s="188"/>
      <c r="D198" s="189" t="s">
        <v>234</v>
      </c>
      <c r="E198" s="190" t="s">
        <v>19</v>
      </c>
      <c r="F198" s="191" t="s">
        <v>932</v>
      </c>
      <c r="G198" s="188"/>
      <c r="H198" s="192">
        <v>46.5</v>
      </c>
      <c r="I198" s="193"/>
      <c r="J198" s="188"/>
      <c r="K198" s="188"/>
      <c r="L198" s="194"/>
      <c r="M198" s="195"/>
      <c r="N198" s="196"/>
      <c r="O198" s="196"/>
      <c r="P198" s="196"/>
      <c r="Q198" s="196"/>
      <c r="R198" s="196"/>
      <c r="S198" s="196"/>
      <c r="T198" s="197"/>
      <c r="AT198" s="198" t="s">
        <v>234</v>
      </c>
      <c r="AU198" s="198" t="s">
        <v>86</v>
      </c>
      <c r="AV198" s="13" t="s">
        <v>86</v>
      </c>
      <c r="AW198" s="13" t="s">
        <v>37</v>
      </c>
      <c r="AX198" s="13" t="s">
        <v>84</v>
      </c>
      <c r="AY198" s="198" t="s">
        <v>225</v>
      </c>
    </row>
    <row r="199" spans="1:65" s="2" customFormat="1" ht="24">
      <c r="A199" s="35"/>
      <c r="B199" s="36"/>
      <c r="C199" s="174" t="s">
        <v>644</v>
      </c>
      <c r="D199" s="174" t="s">
        <v>227</v>
      </c>
      <c r="E199" s="175" t="s">
        <v>571</v>
      </c>
      <c r="F199" s="176" t="s">
        <v>572</v>
      </c>
      <c r="G199" s="177" t="s">
        <v>559</v>
      </c>
      <c r="H199" s="178">
        <v>81</v>
      </c>
      <c r="I199" s="179"/>
      <c r="J199" s="180">
        <f>ROUND(I199*H199,2)</f>
        <v>0</v>
      </c>
      <c r="K199" s="176" t="s">
        <v>231</v>
      </c>
      <c r="L199" s="40"/>
      <c r="M199" s="181" t="s">
        <v>19</v>
      </c>
      <c r="N199" s="182" t="s">
        <v>47</v>
      </c>
      <c r="O199" s="65"/>
      <c r="P199" s="183">
        <f>O199*H199</f>
        <v>0</v>
      </c>
      <c r="Q199" s="183">
        <v>0</v>
      </c>
      <c r="R199" s="183">
        <f>Q199*H199</f>
        <v>0</v>
      </c>
      <c r="S199" s="183">
        <v>0</v>
      </c>
      <c r="T199" s="184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5" t="s">
        <v>232</v>
      </c>
      <c r="AT199" s="185" t="s">
        <v>227</v>
      </c>
      <c r="AU199" s="185" t="s">
        <v>86</v>
      </c>
      <c r="AY199" s="18" t="s">
        <v>225</v>
      </c>
      <c r="BE199" s="186">
        <f>IF(N199="základní",J199,0)</f>
        <v>0</v>
      </c>
      <c r="BF199" s="186">
        <f>IF(N199="snížená",J199,0)</f>
        <v>0</v>
      </c>
      <c r="BG199" s="186">
        <f>IF(N199="zákl. přenesená",J199,0)</f>
        <v>0</v>
      </c>
      <c r="BH199" s="186">
        <f>IF(N199="sníž. přenesená",J199,0)</f>
        <v>0</v>
      </c>
      <c r="BI199" s="186">
        <f>IF(N199="nulová",J199,0)</f>
        <v>0</v>
      </c>
      <c r="BJ199" s="18" t="s">
        <v>84</v>
      </c>
      <c r="BK199" s="186">
        <f>ROUND(I199*H199,2)</f>
        <v>0</v>
      </c>
      <c r="BL199" s="18" t="s">
        <v>232</v>
      </c>
      <c r="BM199" s="185" t="s">
        <v>936</v>
      </c>
    </row>
    <row r="200" spans="1:65" s="13" customFormat="1" ht="11.25">
      <c r="B200" s="187"/>
      <c r="C200" s="188"/>
      <c r="D200" s="189" t="s">
        <v>234</v>
      </c>
      <c r="E200" s="190" t="s">
        <v>19</v>
      </c>
      <c r="F200" s="191" t="s">
        <v>932</v>
      </c>
      <c r="G200" s="188"/>
      <c r="H200" s="192">
        <v>46.5</v>
      </c>
      <c r="I200" s="193"/>
      <c r="J200" s="188"/>
      <c r="K200" s="188"/>
      <c r="L200" s="194"/>
      <c r="M200" s="195"/>
      <c r="N200" s="196"/>
      <c r="O200" s="196"/>
      <c r="P200" s="196"/>
      <c r="Q200" s="196"/>
      <c r="R200" s="196"/>
      <c r="S200" s="196"/>
      <c r="T200" s="197"/>
      <c r="AT200" s="198" t="s">
        <v>234</v>
      </c>
      <c r="AU200" s="198" t="s">
        <v>86</v>
      </c>
      <c r="AV200" s="13" t="s">
        <v>86</v>
      </c>
      <c r="AW200" s="13" t="s">
        <v>37</v>
      </c>
      <c r="AX200" s="13" t="s">
        <v>76</v>
      </c>
      <c r="AY200" s="198" t="s">
        <v>225</v>
      </c>
    </row>
    <row r="201" spans="1:65" s="13" customFormat="1" ht="11.25">
      <c r="B201" s="187"/>
      <c r="C201" s="188"/>
      <c r="D201" s="189" t="s">
        <v>234</v>
      </c>
      <c r="E201" s="190" t="s">
        <v>19</v>
      </c>
      <c r="F201" s="191" t="s">
        <v>937</v>
      </c>
      <c r="G201" s="188"/>
      <c r="H201" s="192">
        <v>34.5</v>
      </c>
      <c r="I201" s="193"/>
      <c r="J201" s="188"/>
      <c r="K201" s="188"/>
      <c r="L201" s="194"/>
      <c r="M201" s="195"/>
      <c r="N201" s="196"/>
      <c r="O201" s="196"/>
      <c r="P201" s="196"/>
      <c r="Q201" s="196"/>
      <c r="R201" s="196"/>
      <c r="S201" s="196"/>
      <c r="T201" s="197"/>
      <c r="AT201" s="198" t="s">
        <v>234</v>
      </c>
      <c r="AU201" s="198" t="s">
        <v>86</v>
      </c>
      <c r="AV201" s="13" t="s">
        <v>86</v>
      </c>
      <c r="AW201" s="13" t="s">
        <v>37</v>
      </c>
      <c r="AX201" s="13" t="s">
        <v>76</v>
      </c>
      <c r="AY201" s="198" t="s">
        <v>225</v>
      </c>
    </row>
    <row r="202" spans="1:65" s="14" customFormat="1" ht="11.25">
      <c r="B202" s="199"/>
      <c r="C202" s="200"/>
      <c r="D202" s="189" t="s">
        <v>234</v>
      </c>
      <c r="E202" s="201" t="s">
        <v>19</v>
      </c>
      <c r="F202" s="202" t="s">
        <v>245</v>
      </c>
      <c r="G202" s="200"/>
      <c r="H202" s="203">
        <v>81</v>
      </c>
      <c r="I202" s="204"/>
      <c r="J202" s="200"/>
      <c r="K202" s="200"/>
      <c r="L202" s="205"/>
      <c r="M202" s="206"/>
      <c r="N202" s="207"/>
      <c r="O202" s="207"/>
      <c r="P202" s="207"/>
      <c r="Q202" s="207"/>
      <c r="R202" s="207"/>
      <c r="S202" s="207"/>
      <c r="T202" s="208"/>
      <c r="AT202" s="209" t="s">
        <v>234</v>
      </c>
      <c r="AU202" s="209" t="s">
        <v>86</v>
      </c>
      <c r="AV202" s="14" t="s">
        <v>232</v>
      </c>
      <c r="AW202" s="14" t="s">
        <v>37</v>
      </c>
      <c r="AX202" s="14" t="s">
        <v>84</v>
      </c>
      <c r="AY202" s="209" t="s">
        <v>225</v>
      </c>
    </row>
    <row r="203" spans="1:65" s="2" customFormat="1" ht="24">
      <c r="A203" s="35"/>
      <c r="B203" s="36"/>
      <c r="C203" s="174" t="s">
        <v>650</v>
      </c>
      <c r="D203" s="174" t="s">
        <v>227</v>
      </c>
      <c r="E203" s="175" t="s">
        <v>938</v>
      </c>
      <c r="F203" s="176" t="s">
        <v>939</v>
      </c>
      <c r="G203" s="177" t="s">
        <v>559</v>
      </c>
      <c r="H203" s="178">
        <v>34.5</v>
      </c>
      <c r="I203" s="179"/>
      <c r="J203" s="180">
        <f>ROUND(I203*H203,2)</f>
        <v>0</v>
      </c>
      <c r="K203" s="176" t="s">
        <v>231</v>
      </c>
      <c r="L203" s="40"/>
      <c r="M203" s="181" t="s">
        <v>19</v>
      </c>
      <c r="N203" s="182" t="s">
        <v>47</v>
      </c>
      <c r="O203" s="65"/>
      <c r="P203" s="183">
        <f>O203*H203</f>
        <v>0</v>
      </c>
      <c r="Q203" s="183">
        <v>0</v>
      </c>
      <c r="R203" s="183">
        <f>Q203*H203</f>
        <v>0</v>
      </c>
      <c r="S203" s="183">
        <v>0</v>
      </c>
      <c r="T203" s="184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5" t="s">
        <v>232</v>
      </c>
      <c r="AT203" s="185" t="s">
        <v>227</v>
      </c>
      <c r="AU203" s="185" t="s">
        <v>86</v>
      </c>
      <c r="AY203" s="18" t="s">
        <v>225</v>
      </c>
      <c r="BE203" s="186">
        <f>IF(N203="základní",J203,0)</f>
        <v>0</v>
      </c>
      <c r="BF203" s="186">
        <f>IF(N203="snížená",J203,0)</f>
        <v>0</v>
      </c>
      <c r="BG203" s="186">
        <f>IF(N203="zákl. přenesená",J203,0)</f>
        <v>0</v>
      </c>
      <c r="BH203" s="186">
        <f>IF(N203="sníž. přenesená",J203,0)</f>
        <v>0</v>
      </c>
      <c r="BI203" s="186">
        <f>IF(N203="nulová",J203,0)</f>
        <v>0</v>
      </c>
      <c r="BJ203" s="18" t="s">
        <v>84</v>
      </c>
      <c r="BK203" s="186">
        <f>ROUND(I203*H203,2)</f>
        <v>0</v>
      </c>
      <c r="BL203" s="18" t="s">
        <v>232</v>
      </c>
      <c r="BM203" s="185" t="s">
        <v>940</v>
      </c>
    </row>
    <row r="204" spans="1:65" s="13" customFormat="1" ht="11.25">
      <c r="B204" s="187"/>
      <c r="C204" s="188"/>
      <c r="D204" s="189" t="s">
        <v>234</v>
      </c>
      <c r="E204" s="190" t="s">
        <v>19</v>
      </c>
      <c r="F204" s="191" t="s">
        <v>937</v>
      </c>
      <c r="G204" s="188"/>
      <c r="H204" s="192">
        <v>34.5</v>
      </c>
      <c r="I204" s="193"/>
      <c r="J204" s="188"/>
      <c r="K204" s="188"/>
      <c r="L204" s="194"/>
      <c r="M204" s="195"/>
      <c r="N204" s="196"/>
      <c r="O204" s="196"/>
      <c r="P204" s="196"/>
      <c r="Q204" s="196"/>
      <c r="R204" s="196"/>
      <c r="S204" s="196"/>
      <c r="T204" s="197"/>
      <c r="AT204" s="198" t="s">
        <v>234</v>
      </c>
      <c r="AU204" s="198" t="s">
        <v>86</v>
      </c>
      <c r="AV204" s="13" t="s">
        <v>86</v>
      </c>
      <c r="AW204" s="13" t="s">
        <v>37</v>
      </c>
      <c r="AX204" s="13" t="s">
        <v>84</v>
      </c>
      <c r="AY204" s="198" t="s">
        <v>225</v>
      </c>
    </row>
    <row r="205" spans="1:65" s="2" customFormat="1" ht="24">
      <c r="A205" s="35"/>
      <c r="B205" s="36"/>
      <c r="C205" s="174" t="s">
        <v>944</v>
      </c>
      <c r="D205" s="174" t="s">
        <v>227</v>
      </c>
      <c r="E205" s="175" t="s">
        <v>941</v>
      </c>
      <c r="F205" s="176" t="s">
        <v>942</v>
      </c>
      <c r="G205" s="177" t="s">
        <v>559</v>
      </c>
      <c r="H205" s="178">
        <v>34.5</v>
      </c>
      <c r="I205" s="179"/>
      <c r="J205" s="180">
        <f>ROUND(I205*H205,2)</f>
        <v>0</v>
      </c>
      <c r="K205" s="176" t="s">
        <v>231</v>
      </c>
      <c r="L205" s="40"/>
      <c r="M205" s="181" t="s">
        <v>19</v>
      </c>
      <c r="N205" s="182" t="s">
        <v>47</v>
      </c>
      <c r="O205" s="65"/>
      <c r="P205" s="183">
        <f>O205*H205</f>
        <v>0</v>
      </c>
      <c r="Q205" s="183">
        <v>3.0000000000000001E-5</v>
      </c>
      <c r="R205" s="183">
        <f>Q205*H205</f>
        <v>1.0350000000000001E-3</v>
      </c>
      <c r="S205" s="183">
        <v>0</v>
      </c>
      <c r="T205" s="184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5" t="s">
        <v>232</v>
      </c>
      <c r="AT205" s="185" t="s">
        <v>227</v>
      </c>
      <c r="AU205" s="185" t="s">
        <v>86</v>
      </c>
      <c r="AY205" s="18" t="s">
        <v>225</v>
      </c>
      <c r="BE205" s="186">
        <f>IF(N205="základní",J205,0)</f>
        <v>0</v>
      </c>
      <c r="BF205" s="186">
        <f>IF(N205="snížená",J205,0)</f>
        <v>0</v>
      </c>
      <c r="BG205" s="186">
        <f>IF(N205="zákl. přenesená",J205,0)</f>
        <v>0</v>
      </c>
      <c r="BH205" s="186">
        <f>IF(N205="sníž. přenesená",J205,0)</f>
        <v>0</v>
      </c>
      <c r="BI205" s="186">
        <f>IF(N205="nulová",J205,0)</f>
        <v>0</v>
      </c>
      <c r="BJ205" s="18" t="s">
        <v>84</v>
      </c>
      <c r="BK205" s="186">
        <f>ROUND(I205*H205,2)</f>
        <v>0</v>
      </c>
      <c r="BL205" s="18" t="s">
        <v>232</v>
      </c>
      <c r="BM205" s="185" t="s">
        <v>943</v>
      </c>
    </row>
    <row r="206" spans="1:65" s="13" customFormat="1" ht="11.25">
      <c r="B206" s="187"/>
      <c r="C206" s="188"/>
      <c r="D206" s="189" t="s">
        <v>234</v>
      </c>
      <c r="E206" s="190" t="s">
        <v>19</v>
      </c>
      <c r="F206" s="191" t="s">
        <v>937</v>
      </c>
      <c r="G206" s="188"/>
      <c r="H206" s="192">
        <v>34.5</v>
      </c>
      <c r="I206" s="193"/>
      <c r="J206" s="188"/>
      <c r="K206" s="188"/>
      <c r="L206" s="194"/>
      <c r="M206" s="195"/>
      <c r="N206" s="196"/>
      <c r="O206" s="196"/>
      <c r="P206" s="196"/>
      <c r="Q206" s="196"/>
      <c r="R206" s="196"/>
      <c r="S206" s="196"/>
      <c r="T206" s="197"/>
      <c r="AT206" s="198" t="s">
        <v>234</v>
      </c>
      <c r="AU206" s="198" t="s">
        <v>86</v>
      </c>
      <c r="AV206" s="13" t="s">
        <v>86</v>
      </c>
      <c r="AW206" s="13" t="s">
        <v>37</v>
      </c>
      <c r="AX206" s="13" t="s">
        <v>84</v>
      </c>
      <c r="AY206" s="198" t="s">
        <v>225</v>
      </c>
    </row>
    <row r="207" spans="1:65" s="2" customFormat="1" ht="36">
      <c r="A207" s="35"/>
      <c r="B207" s="36"/>
      <c r="C207" s="174" t="s">
        <v>946</v>
      </c>
      <c r="D207" s="174" t="s">
        <v>227</v>
      </c>
      <c r="E207" s="175" t="s">
        <v>574</v>
      </c>
      <c r="F207" s="176" t="s">
        <v>575</v>
      </c>
      <c r="G207" s="177" t="s">
        <v>576</v>
      </c>
      <c r="H207" s="178">
        <v>4</v>
      </c>
      <c r="I207" s="179"/>
      <c r="J207" s="180">
        <f>ROUND(I207*H207,2)</f>
        <v>0</v>
      </c>
      <c r="K207" s="176" t="s">
        <v>231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0</v>
      </c>
      <c r="R207" s="183">
        <f>Q207*H207</f>
        <v>0</v>
      </c>
      <c r="S207" s="183">
        <v>0</v>
      </c>
      <c r="T207" s="184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1272</v>
      </c>
    </row>
    <row r="208" spans="1:65" s="2" customFormat="1" ht="78" customHeight="1">
      <c r="A208" s="35"/>
      <c r="B208" s="36"/>
      <c r="C208" s="174" t="s">
        <v>952</v>
      </c>
      <c r="D208" s="174" t="s">
        <v>227</v>
      </c>
      <c r="E208" s="175" t="s">
        <v>947</v>
      </c>
      <c r="F208" s="176" t="s">
        <v>948</v>
      </c>
      <c r="G208" s="177" t="s">
        <v>559</v>
      </c>
      <c r="H208" s="178">
        <v>72</v>
      </c>
      <c r="I208" s="179"/>
      <c r="J208" s="180">
        <f>ROUND(I208*H208,2)</f>
        <v>0</v>
      </c>
      <c r="K208" s="176" t="s">
        <v>231</v>
      </c>
      <c r="L208" s="40"/>
      <c r="M208" s="181" t="s">
        <v>19</v>
      </c>
      <c r="N208" s="182" t="s">
        <v>47</v>
      </c>
      <c r="O208" s="65"/>
      <c r="P208" s="183">
        <f>O208*H208</f>
        <v>0</v>
      </c>
      <c r="Q208" s="183">
        <v>9.0000000000000006E-5</v>
      </c>
      <c r="R208" s="183">
        <f>Q208*H208</f>
        <v>6.4800000000000005E-3</v>
      </c>
      <c r="S208" s="183">
        <v>1.2E-2</v>
      </c>
      <c r="T208" s="184">
        <f>S208*H208</f>
        <v>0.86399999999999999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5" t="s">
        <v>232</v>
      </c>
      <c r="AT208" s="185" t="s">
        <v>227</v>
      </c>
      <c r="AU208" s="185" t="s">
        <v>86</v>
      </c>
      <c r="AY208" s="18" t="s">
        <v>225</v>
      </c>
      <c r="BE208" s="186">
        <f>IF(N208="základní",J208,0)</f>
        <v>0</v>
      </c>
      <c r="BF208" s="186">
        <f>IF(N208="snížená",J208,0)</f>
        <v>0</v>
      </c>
      <c r="BG208" s="186">
        <f>IF(N208="zákl. přenesená",J208,0)</f>
        <v>0</v>
      </c>
      <c r="BH208" s="186">
        <f>IF(N208="sníž. přenesená",J208,0)</f>
        <v>0</v>
      </c>
      <c r="BI208" s="186">
        <f>IF(N208="nulová",J208,0)</f>
        <v>0</v>
      </c>
      <c r="BJ208" s="18" t="s">
        <v>84</v>
      </c>
      <c r="BK208" s="186">
        <f>ROUND(I208*H208,2)</f>
        <v>0</v>
      </c>
      <c r="BL208" s="18" t="s">
        <v>232</v>
      </c>
      <c r="BM208" s="185" t="s">
        <v>949</v>
      </c>
    </row>
    <row r="209" spans="1:65" s="2" customFormat="1" ht="19.5">
      <c r="A209" s="35"/>
      <c r="B209" s="36"/>
      <c r="C209" s="37"/>
      <c r="D209" s="189" t="s">
        <v>414</v>
      </c>
      <c r="E209" s="37"/>
      <c r="F209" s="220" t="s">
        <v>950</v>
      </c>
      <c r="G209" s="37"/>
      <c r="H209" s="37"/>
      <c r="I209" s="221"/>
      <c r="J209" s="37"/>
      <c r="K209" s="37"/>
      <c r="L209" s="40"/>
      <c r="M209" s="222"/>
      <c r="N209" s="223"/>
      <c r="O209" s="65"/>
      <c r="P209" s="65"/>
      <c r="Q209" s="65"/>
      <c r="R209" s="65"/>
      <c r="S209" s="65"/>
      <c r="T209" s="66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T209" s="18" t="s">
        <v>414</v>
      </c>
      <c r="AU209" s="18" t="s">
        <v>86</v>
      </c>
    </row>
    <row r="210" spans="1:65" s="13" customFormat="1" ht="11.25">
      <c r="B210" s="187"/>
      <c r="C210" s="188"/>
      <c r="D210" s="189" t="s">
        <v>234</v>
      </c>
      <c r="E210" s="190" t="s">
        <v>783</v>
      </c>
      <c r="F210" s="191" t="s">
        <v>951</v>
      </c>
      <c r="G210" s="188"/>
      <c r="H210" s="192">
        <v>72</v>
      </c>
      <c r="I210" s="193"/>
      <c r="J210" s="188"/>
      <c r="K210" s="188"/>
      <c r="L210" s="194"/>
      <c r="M210" s="195"/>
      <c r="N210" s="196"/>
      <c r="O210" s="196"/>
      <c r="P210" s="196"/>
      <c r="Q210" s="196"/>
      <c r="R210" s="196"/>
      <c r="S210" s="196"/>
      <c r="T210" s="197"/>
      <c r="AT210" s="198" t="s">
        <v>234</v>
      </c>
      <c r="AU210" s="198" t="s">
        <v>86</v>
      </c>
      <c r="AV210" s="13" t="s">
        <v>86</v>
      </c>
      <c r="AW210" s="13" t="s">
        <v>37</v>
      </c>
      <c r="AX210" s="13" t="s">
        <v>84</v>
      </c>
      <c r="AY210" s="198" t="s">
        <v>225</v>
      </c>
    </row>
    <row r="211" spans="1:65" s="2" customFormat="1" ht="55.5" customHeight="1">
      <c r="A211" s="35"/>
      <c r="B211" s="36"/>
      <c r="C211" s="174" t="s">
        <v>954</v>
      </c>
      <c r="D211" s="174" t="s">
        <v>227</v>
      </c>
      <c r="E211" s="175" t="s">
        <v>608</v>
      </c>
      <c r="F211" s="176" t="s">
        <v>667</v>
      </c>
      <c r="G211" s="177" t="s">
        <v>230</v>
      </c>
      <c r="H211" s="178">
        <v>19.16</v>
      </c>
      <c r="I211" s="179"/>
      <c r="J211" s="180">
        <f>ROUND(I211*H211,2)</f>
        <v>0</v>
      </c>
      <c r="K211" s="176" t="s">
        <v>19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0</v>
      </c>
      <c r="R211" s="183">
        <f>Q211*H211</f>
        <v>0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955</v>
      </c>
    </row>
    <row r="212" spans="1:65" s="2" customFormat="1" ht="19.5">
      <c r="A212" s="35"/>
      <c r="B212" s="36"/>
      <c r="C212" s="37"/>
      <c r="D212" s="189" t="s">
        <v>414</v>
      </c>
      <c r="E212" s="37"/>
      <c r="F212" s="220" t="s">
        <v>669</v>
      </c>
      <c r="G212" s="37"/>
      <c r="H212" s="37"/>
      <c r="I212" s="221"/>
      <c r="J212" s="37"/>
      <c r="K212" s="37"/>
      <c r="L212" s="40"/>
      <c r="M212" s="222"/>
      <c r="N212" s="223"/>
      <c r="O212" s="65"/>
      <c r="P212" s="65"/>
      <c r="Q212" s="65"/>
      <c r="R212" s="65"/>
      <c r="S212" s="65"/>
      <c r="T212" s="66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T212" s="18" t="s">
        <v>414</v>
      </c>
      <c r="AU212" s="18" t="s">
        <v>86</v>
      </c>
    </row>
    <row r="213" spans="1:65" s="13" customFormat="1" ht="11.25">
      <c r="B213" s="187"/>
      <c r="C213" s="188"/>
      <c r="D213" s="189" t="s">
        <v>234</v>
      </c>
      <c r="E213" s="190" t="s">
        <v>19</v>
      </c>
      <c r="F213" s="191" t="s">
        <v>670</v>
      </c>
      <c r="G213" s="188"/>
      <c r="H213" s="192">
        <v>19.16</v>
      </c>
      <c r="I213" s="193"/>
      <c r="J213" s="188"/>
      <c r="K213" s="188"/>
      <c r="L213" s="194"/>
      <c r="M213" s="195"/>
      <c r="N213" s="196"/>
      <c r="O213" s="196"/>
      <c r="P213" s="196"/>
      <c r="Q213" s="196"/>
      <c r="R213" s="196"/>
      <c r="S213" s="196"/>
      <c r="T213" s="197"/>
      <c r="AT213" s="198" t="s">
        <v>234</v>
      </c>
      <c r="AU213" s="198" t="s">
        <v>86</v>
      </c>
      <c r="AV213" s="13" t="s">
        <v>86</v>
      </c>
      <c r="AW213" s="13" t="s">
        <v>37</v>
      </c>
      <c r="AX213" s="13" t="s">
        <v>84</v>
      </c>
      <c r="AY213" s="198" t="s">
        <v>225</v>
      </c>
    </row>
    <row r="214" spans="1:65" s="12" customFormat="1" ht="22.9" customHeight="1">
      <c r="B214" s="158"/>
      <c r="C214" s="159"/>
      <c r="D214" s="160" t="s">
        <v>75</v>
      </c>
      <c r="E214" s="172" t="s">
        <v>628</v>
      </c>
      <c r="F214" s="172" t="s">
        <v>629</v>
      </c>
      <c r="G214" s="159"/>
      <c r="H214" s="159"/>
      <c r="I214" s="162"/>
      <c r="J214" s="173">
        <f>BK214</f>
        <v>0</v>
      </c>
      <c r="K214" s="159"/>
      <c r="L214" s="164"/>
      <c r="M214" s="165"/>
      <c r="N214" s="166"/>
      <c r="O214" s="166"/>
      <c r="P214" s="167">
        <f>SUM(P215:P221)</f>
        <v>0</v>
      </c>
      <c r="Q214" s="166"/>
      <c r="R214" s="167">
        <f>SUM(R215:R221)</f>
        <v>0</v>
      </c>
      <c r="S214" s="166"/>
      <c r="T214" s="168">
        <f>SUM(T215:T221)</f>
        <v>0</v>
      </c>
      <c r="AR214" s="169" t="s">
        <v>84</v>
      </c>
      <c r="AT214" s="170" t="s">
        <v>75</v>
      </c>
      <c r="AU214" s="170" t="s">
        <v>84</v>
      </c>
      <c r="AY214" s="169" t="s">
        <v>225</v>
      </c>
      <c r="BK214" s="171">
        <f>SUM(BK215:BK221)</f>
        <v>0</v>
      </c>
    </row>
    <row r="215" spans="1:65" s="2" customFormat="1" ht="36">
      <c r="A215" s="35"/>
      <c r="B215" s="36"/>
      <c r="C215" s="174" t="s">
        <v>956</v>
      </c>
      <c r="D215" s="174" t="s">
        <v>227</v>
      </c>
      <c r="E215" s="175" t="s">
        <v>631</v>
      </c>
      <c r="F215" s="176" t="s">
        <v>632</v>
      </c>
      <c r="G215" s="177" t="s">
        <v>361</v>
      </c>
      <c r="H215" s="178">
        <v>71.620999999999995</v>
      </c>
      <c r="I215" s="179"/>
      <c r="J215" s="180">
        <f>ROUND(I215*H215,2)</f>
        <v>0</v>
      </c>
      <c r="K215" s="176" t="s">
        <v>231</v>
      </c>
      <c r="L215" s="40"/>
      <c r="M215" s="181" t="s">
        <v>19</v>
      </c>
      <c r="N215" s="182" t="s">
        <v>47</v>
      </c>
      <c r="O215" s="65"/>
      <c r="P215" s="183">
        <f>O215*H215</f>
        <v>0</v>
      </c>
      <c r="Q215" s="183">
        <v>0</v>
      </c>
      <c r="R215" s="183">
        <f>Q215*H215</f>
        <v>0</v>
      </c>
      <c r="S215" s="183">
        <v>0</v>
      </c>
      <c r="T215" s="184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5" t="s">
        <v>232</v>
      </c>
      <c r="AT215" s="185" t="s">
        <v>227</v>
      </c>
      <c r="AU215" s="185" t="s">
        <v>86</v>
      </c>
      <c r="AY215" s="18" t="s">
        <v>225</v>
      </c>
      <c r="BE215" s="186">
        <f>IF(N215="základní",J215,0)</f>
        <v>0</v>
      </c>
      <c r="BF215" s="186">
        <f>IF(N215="snížená",J215,0)</f>
        <v>0</v>
      </c>
      <c r="BG215" s="186">
        <f>IF(N215="zákl. přenesená",J215,0)</f>
        <v>0</v>
      </c>
      <c r="BH215" s="186">
        <f>IF(N215="sníž. přenesená",J215,0)</f>
        <v>0</v>
      </c>
      <c r="BI215" s="186">
        <f>IF(N215="nulová",J215,0)</f>
        <v>0</v>
      </c>
      <c r="BJ215" s="18" t="s">
        <v>84</v>
      </c>
      <c r="BK215" s="186">
        <f>ROUND(I215*H215,2)</f>
        <v>0</v>
      </c>
      <c r="BL215" s="18" t="s">
        <v>232</v>
      </c>
      <c r="BM215" s="185" t="s">
        <v>671</v>
      </c>
    </row>
    <row r="216" spans="1:65" s="2" customFormat="1" ht="36">
      <c r="A216" s="35"/>
      <c r="B216" s="36"/>
      <c r="C216" s="174" t="s">
        <v>957</v>
      </c>
      <c r="D216" s="174" t="s">
        <v>227</v>
      </c>
      <c r="E216" s="175" t="s">
        <v>635</v>
      </c>
      <c r="F216" s="176" t="s">
        <v>636</v>
      </c>
      <c r="G216" s="177" t="s">
        <v>361</v>
      </c>
      <c r="H216" s="178">
        <v>716.21</v>
      </c>
      <c r="I216" s="179"/>
      <c r="J216" s="180">
        <f>ROUND(I216*H216,2)</f>
        <v>0</v>
      </c>
      <c r="K216" s="176" t="s">
        <v>231</v>
      </c>
      <c r="L216" s="40"/>
      <c r="M216" s="181" t="s">
        <v>19</v>
      </c>
      <c r="N216" s="182" t="s">
        <v>47</v>
      </c>
      <c r="O216" s="65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5" t="s">
        <v>232</v>
      </c>
      <c r="AT216" s="185" t="s">
        <v>227</v>
      </c>
      <c r="AU216" s="185" t="s">
        <v>86</v>
      </c>
      <c r="AY216" s="18" t="s">
        <v>225</v>
      </c>
      <c r="BE216" s="186">
        <f>IF(N216="základní",J216,0)</f>
        <v>0</v>
      </c>
      <c r="BF216" s="186">
        <f>IF(N216="snížená",J216,0)</f>
        <v>0</v>
      </c>
      <c r="BG216" s="186">
        <f>IF(N216="zákl. přenesená",J216,0)</f>
        <v>0</v>
      </c>
      <c r="BH216" s="186">
        <f>IF(N216="sníž. přenesená",J216,0)</f>
        <v>0</v>
      </c>
      <c r="BI216" s="186">
        <f>IF(N216="nulová",J216,0)</f>
        <v>0</v>
      </c>
      <c r="BJ216" s="18" t="s">
        <v>84</v>
      </c>
      <c r="BK216" s="186">
        <f>ROUND(I216*H216,2)</f>
        <v>0</v>
      </c>
      <c r="BL216" s="18" t="s">
        <v>232</v>
      </c>
      <c r="BM216" s="185" t="s">
        <v>672</v>
      </c>
    </row>
    <row r="217" spans="1:65" s="13" customFormat="1" ht="11.25">
      <c r="B217" s="187"/>
      <c r="C217" s="188"/>
      <c r="D217" s="189" t="s">
        <v>234</v>
      </c>
      <c r="E217" s="188"/>
      <c r="F217" s="191" t="s">
        <v>1273</v>
      </c>
      <c r="G217" s="188"/>
      <c r="H217" s="192">
        <v>716.21</v>
      </c>
      <c r="I217" s="193"/>
      <c r="J217" s="188"/>
      <c r="K217" s="188"/>
      <c r="L217" s="194"/>
      <c r="M217" s="195"/>
      <c r="N217" s="196"/>
      <c r="O217" s="196"/>
      <c r="P217" s="196"/>
      <c r="Q217" s="196"/>
      <c r="R217" s="196"/>
      <c r="S217" s="196"/>
      <c r="T217" s="197"/>
      <c r="AT217" s="198" t="s">
        <v>234</v>
      </c>
      <c r="AU217" s="198" t="s">
        <v>86</v>
      </c>
      <c r="AV217" s="13" t="s">
        <v>86</v>
      </c>
      <c r="AW217" s="13" t="s">
        <v>4</v>
      </c>
      <c r="AX217" s="13" t="s">
        <v>84</v>
      </c>
      <c r="AY217" s="198" t="s">
        <v>225</v>
      </c>
    </row>
    <row r="218" spans="1:65" s="2" customFormat="1" ht="44.25" customHeight="1">
      <c r="A218" s="35"/>
      <c r="B218" s="36"/>
      <c r="C218" s="174" t="s">
        <v>959</v>
      </c>
      <c r="D218" s="174" t="s">
        <v>227</v>
      </c>
      <c r="E218" s="175" t="s">
        <v>641</v>
      </c>
      <c r="F218" s="176" t="s">
        <v>642</v>
      </c>
      <c r="G218" s="177" t="s">
        <v>361</v>
      </c>
      <c r="H218" s="178">
        <v>10.127000000000001</v>
      </c>
      <c r="I218" s="179"/>
      <c r="J218" s="180">
        <f>ROUND(I218*H218,2)</f>
        <v>0</v>
      </c>
      <c r="K218" s="176" t="s">
        <v>231</v>
      </c>
      <c r="L218" s="40"/>
      <c r="M218" s="181" t="s">
        <v>19</v>
      </c>
      <c r="N218" s="182" t="s">
        <v>47</v>
      </c>
      <c r="O218" s="65"/>
      <c r="P218" s="183">
        <f>O218*H218</f>
        <v>0</v>
      </c>
      <c r="Q218" s="183">
        <v>0</v>
      </c>
      <c r="R218" s="183">
        <f>Q218*H218</f>
        <v>0</v>
      </c>
      <c r="S218" s="183">
        <v>0</v>
      </c>
      <c r="T218" s="184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5" t="s">
        <v>232</v>
      </c>
      <c r="AT218" s="185" t="s">
        <v>227</v>
      </c>
      <c r="AU218" s="185" t="s">
        <v>86</v>
      </c>
      <c r="AY218" s="18" t="s">
        <v>225</v>
      </c>
      <c r="BE218" s="186">
        <f>IF(N218="základní",J218,0)</f>
        <v>0</v>
      </c>
      <c r="BF218" s="186">
        <f>IF(N218="snížená",J218,0)</f>
        <v>0</v>
      </c>
      <c r="BG218" s="186">
        <f>IF(N218="zákl. přenesená",J218,0)</f>
        <v>0</v>
      </c>
      <c r="BH218" s="186">
        <f>IF(N218="sníž. přenesená",J218,0)</f>
        <v>0</v>
      </c>
      <c r="BI218" s="186">
        <f>IF(N218="nulová",J218,0)</f>
        <v>0</v>
      </c>
      <c r="BJ218" s="18" t="s">
        <v>84</v>
      </c>
      <c r="BK218" s="186">
        <f>ROUND(I218*H218,2)</f>
        <v>0</v>
      </c>
      <c r="BL218" s="18" t="s">
        <v>232</v>
      </c>
      <c r="BM218" s="185" t="s">
        <v>960</v>
      </c>
    </row>
    <row r="219" spans="1:65" s="2" customFormat="1" ht="44.25" customHeight="1">
      <c r="A219" s="35"/>
      <c r="B219" s="36"/>
      <c r="C219" s="174" t="s">
        <v>961</v>
      </c>
      <c r="D219" s="174" t="s">
        <v>227</v>
      </c>
      <c r="E219" s="175" t="s">
        <v>962</v>
      </c>
      <c r="F219" s="176" t="s">
        <v>963</v>
      </c>
      <c r="G219" s="177" t="s">
        <v>361</v>
      </c>
      <c r="H219" s="178">
        <v>19.2</v>
      </c>
      <c r="I219" s="179"/>
      <c r="J219" s="180">
        <f>ROUND(I219*H219,2)</f>
        <v>0</v>
      </c>
      <c r="K219" s="176" t="s">
        <v>231</v>
      </c>
      <c r="L219" s="40"/>
      <c r="M219" s="181" t="s">
        <v>19</v>
      </c>
      <c r="N219" s="182" t="s">
        <v>47</v>
      </c>
      <c r="O219" s="65"/>
      <c r="P219" s="183">
        <f>O219*H219</f>
        <v>0</v>
      </c>
      <c r="Q219" s="183">
        <v>0</v>
      </c>
      <c r="R219" s="183">
        <f>Q219*H219</f>
        <v>0</v>
      </c>
      <c r="S219" s="183">
        <v>0</v>
      </c>
      <c r="T219" s="184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5" t="s">
        <v>232</v>
      </c>
      <c r="AT219" s="185" t="s">
        <v>227</v>
      </c>
      <c r="AU219" s="185" t="s">
        <v>86</v>
      </c>
      <c r="AY219" s="18" t="s">
        <v>225</v>
      </c>
      <c r="BE219" s="186">
        <f>IF(N219="základní",J219,0)</f>
        <v>0</v>
      </c>
      <c r="BF219" s="186">
        <f>IF(N219="snížená",J219,0)</f>
        <v>0</v>
      </c>
      <c r="BG219" s="186">
        <f>IF(N219="zákl. přenesená",J219,0)</f>
        <v>0</v>
      </c>
      <c r="BH219" s="186">
        <f>IF(N219="sníž. přenesená",J219,0)</f>
        <v>0</v>
      </c>
      <c r="BI219" s="186">
        <f>IF(N219="nulová",J219,0)</f>
        <v>0</v>
      </c>
      <c r="BJ219" s="18" t="s">
        <v>84</v>
      </c>
      <c r="BK219" s="186">
        <f>ROUND(I219*H219,2)</f>
        <v>0</v>
      </c>
      <c r="BL219" s="18" t="s">
        <v>232</v>
      </c>
      <c r="BM219" s="185" t="s">
        <v>964</v>
      </c>
    </row>
    <row r="220" spans="1:65" s="2" customFormat="1" ht="44.25" customHeight="1">
      <c r="A220" s="35"/>
      <c r="B220" s="36"/>
      <c r="C220" s="174" t="s">
        <v>965</v>
      </c>
      <c r="D220" s="174" t="s">
        <v>227</v>
      </c>
      <c r="E220" s="175" t="s">
        <v>645</v>
      </c>
      <c r="F220" s="176" t="s">
        <v>646</v>
      </c>
      <c r="G220" s="177" t="s">
        <v>361</v>
      </c>
      <c r="H220" s="178">
        <v>16.928999999999998</v>
      </c>
      <c r="I220" s="179"/>
      <c r="J220" s="180">
        <f>ROUND(I220*H220,2)</f>
        <v>0</v>
      </c>
      <c r="K220" s="176" t="s">
        <v>231</v>
      </c>
      <c r="L220" s="40"/>
      <c r="M220" s="181" t="s">
        <v>19</v>
      </c>
      <c r="N220" s="182" t="s">
        <v>47</v>
      </c>
      <c r="O220" s="65"/>
      <c r="P220" s="183">
        <f>O220*H220</f>
        <v>0</v>
      </c>
      <c r="Q220" s="183">
        <v>0</v>
      </c>
      <c r="R220" s="183">
        <f>Q220*H220</f>
        <v>0</v>
      </c>
      <c r="S220" s="183">
        <v>0</v>
      </c>
      <c r="T220" s="184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5" t="s">
        <v>232</v>
      </c>
      <c r="AT220" s="185" t="s">
        <v>227</v>
      </c>
      <c r="AU220" s="185" t="s">
        <v>86</v>
      </c>
      <c r="AY220" s="18" t="s">
        <v>225</v>
      </c>
      <c r="BE220" s="186">
        <f>IF(N220="základní",J220,0)</f>
        <v>0</v>
      </c>
      <c r="BF220" s="186">
        <f>IF(N220="snížená",J220,0)</f>
        <v>0</v>
      </c>
      <c r="BG220" s="186">
        <f>IF(N220="zákl. přenesená",J220,0)</f>
        <v>0</v>
      </c>
      <c r="BH220" s="186">
        <f>IF(N220="sníž. přenesená",J220,0)</f>
        <v>0</v>
      </c>
      <c r="BI220" s="186">
        <f>IF(N220="nulová",J220,0)</f>
        <v>0</v>
      </c>
      <c r="BJ220" s="18" t="s">
        <v>84</v>
      </c>
      <c r="BK220" s="186">
        <f>ROUND(I220*H220,2)</f>
        <v>0</v>
      </c>
      <c r="BL220" s="18" t="s">
        <v>232</v>
      </c>
      <c r="BM220" s="185" t="s">
        <v>966</v>
      </c>
    </row>
    <row r="221" spans="1:65" s="2" customFormat="1" ht="44.25" customHeight="1">
      <c r="A221" s="35"/>
      <c r="B221" s="36"/>
      <c r="C221" s="174" t="s">
        <v>967</v>
      </c>
      <c r="D221" s="174" t="s">
        <v>227</v>
      </c>
      <c r="E221" s="175" t="s">
        <v>968</v>
      </c>
      <c r="F221" s="176" t="s">
        <v>841</v>
      </c>
      <c r="G221" s="177" t="s">
        <v>361</v>
      </c>
      <c r="H221" s="178">
        <v>21.24</v>
      </c>
      <c r="I221" s="179"/>
      <c r="J221" s="180">
        <f>ROUND(I221*H221,2)</f>
        <v>0</v>
      </c>
      <c r="K221" s="176" t="s">
        <v>231</v>
      </c>
      <c r="L221" s="40"/>
      <c r="M221" s="181" t="s">
        <v>19</v>
      </c>
      <c r="N221" s="182" t="s">
        <v>47</v>
      </c>
      <c r="O221" s="65"/>
      <c r="P221" s="183">
        <f>O221*H221</f>
        <v>0</v>
      </c>
      <c r="Q221" s="183">
        <v>0</v>
      </c>
      <c r="R221" s="183">
        <f>Q221*H221</f>
        <v>0</v>
      </c>
      <c r="S221" s="183">
        <v>0</v>
      </c>
      <c r="T221" s="184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5" t="s">
        <v>232</v>
      </c>
      <c r="AT221" s="185" t="s">
        <v>227</v>
      </c>
      <c r="AU221" s="185" t="s">
        <v>86</v>
      </c>
      <c r="AY221" s="18" t="s">
        <v>225</v>
      </c>
      <c r="BE221" s="186">
        <f>IF(N221="základní",J221,0)</f>
        <v>0</v>
      </c>
      <c r="BF221" s="186">
        <f>IF(N221="snížená",J221,0)</f>
        <v>0</v>
      </c>
      <c r="BG221" s="186">
        <f>IF(N221="zákl. přenesená",J221,0)</f>
        <v>0</v>
      </c>
      <c r="BH221" s="186">
        <f>IF(N221="sníž. přenesená",J221,0)</f>
        <v>0</v>
      </c>
      <c r="BI221" s="186">
        <f>IF(N221="nulová",J221,0)</f>
        <v>0</v>
      </c>
      <c r="BJ221" s="18" t="s">
        <v>84</v>
      </c>
      <c r="BK221" s="186">
        <f>ROUND(I221*H221,2)</f>
        <v>0</v>
      </c>
      <c r="BL221" s="18" t="s">
        <v>232</v>
      </c>
      <c r="BM221" s="185" t="s">
        <v>969</v>
      </c>
    </row>
    <row r="222" spans="1:65" s="12" customFormat="1" ht="22.9" customHeight="1">
      <c r="B222" s="158"/>
      <c r="C222" s="159"/>
      <c r="D222" s="160" t="s">
        <v>75</v>
      </c>
      <c r="E222" s="172" t="s">
        <v>648</v>
      </c>
      <c r="F222" s="172" t="s">
        <v>649</v>
      </c>
      <c r="G222" s="159"/>
      <c r="H222" s="159"/>
      <c r="I222" s="162"/>
      <c r="J222" s="173">
        <f>BK222</f>
        <v>0</v>
      </c>
      <c r="K222" s="159"/>
      <c r="L222" s="164"/>
      <c r="M222" s="165"/>
      <c r="N222" s="166"/>
      <c r="O222" s="166"/>
      <c r="P222" s="167">
        <f>P223</f>
        <v>0</v>
      </c>
      <c r="Q222" s="166"/>
      <c r="R222" s="167">
        <f>R223</f>
        <v>0</v>
      </c>
      <c r="S222" s="166"/>
      <c r="T222" s="168">
        <f>T223</f>
        <v>0</v>
      </c>
      <c r="AR222" s="169" t="s">
        <v>84</v>
      </c>
      <c r="AT222" s="170" t="s">
        <v>75</v>
      </c>
      <c r="AU222" s="170" t="s">
        <v>84</v>
      </c>
      <c r="AY222" s="169" t="s">
        <v>225</v>
      </c>
      <c r="BK222" s="171">
        <f>BK223</f>
        <v>0</v>
      </c>
    </row>
    <row r="223" spans="1:65" s="2" customFormat="1" ht="44.25" customHeight="1">
      <c r="A223" s="35"/>
      <c r="B223" s="36"/>
      <c r="C223" s="174" t="s">
        <v>970</v>
      </c>
      <c r="D223" s="174" t="s">
        <v>227</v>
      </c>
      <c r="E223" s="175" t="s">
        <v>674</v>
      </c>
      <c r="F223" s="176" t="s">
        <v>675</v>
      </c>
      <c r="G223" s="177" t="s">
        <v>361</v>
      </c>
      <c r="H223" s="178">
        <v>78.942999999999998</v>
      </c>
      <c r="I223" s="179"/>
      <c r="J223" s="180">
        <f>ROUND(I223*H223,2)</f>
        <v>0</v>
      </c>
      <c r="K223" s="176" t="s">
        <v>231</v>
      </c>
      <c r="L223" s="40"/>
      <c r="M223" s="181" t="s">
        <v>19</v>
      </c>
      <c r="N223" s="182" t="s">
        <v>47</v>
      </c>
      <c r="O223" s="65"/>
      <c r="P223" s="183">
        <f>O223*H223</f>
        <v>0</v>
      </c>
      <c r="Q223" s="183">
        <v>0</v>
      </c>
      <c r="R223" s="183">
        <f>Q223*H223</f>
        <v>0</v>
      </c>
      <c r="S223" s="183">
        <v>0</v>
      </c>
      <c r="T223" s="184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5" t="s">
        <v>232</v>
      </c>
      <c r="AT223" s="185" t="s">
        <v>227</v>
      </c>
      <c r="AU223" s="185" t="s">
        <v>86</v>
      </c>
      <c r="AY223" s="18" t="s">
        <v>225</v>
      </c>
      <c r="BE223" s="186">
        <f>IF(N223="základní",J223,0)</f>
        <v>0</v>
      </c>
      <c r="BF223" s="186">
        <f>IF(N223="snížená",J223,0)</f>
        <v>0</v>
      </c>
      <c r="BG223" s="186">
        <f>IF(N223="zákl. přenesená",J223,0)</f>
        <v>0</v>
      </c>
      <c r="BH223" s="186">
        <f>IF(N223="sníž. přenesená",J223,0)</f>
        <v>0</v>
      </c>
      <c r="BI223" s="186">
        <f>IF(N223="nulová",J223,0)</f>
        <v>0</v>
      </c>
      <c r="BJ223" s="18" t="s">
        <v>84</v>
      </c>
      <c r="BK223" s="186">
        <f>ROUND(I223*H223,2)</f>
        <v>0</v>
      </c>
      <c r="BL223" s="18" t="s">
        <v>232</v>
      </c>
      <c r="BM223" s="185" t="s">
        <v>971</v>
      </c>
    </row>
    <row r="224" spans="1:65" s="12" customFormat="1" ht="25.9" customHeight="1">
      <c r="B224" s="158"/>
      <c r="C224" s="159"/>
      <c r="D224" s="160" t="s">
        <v>75</v>
      </c>
      <c r="E224" s="161" t="s">
        <v>677</v>
      </c>
      <c r="F224" s="161" t="s">
        <v>678</v>
      </c>
      <c r="G224" s="159"/>
      <c r="H224" s="159"/>
      <c r="I224" s="162"/>
      <c r="J224" s="163">
        <f>BK224</f>
        <v>0</v>
      </c>
      <c r="K224" s="159"/>
      <c r="L224" s="164"/>
      <c r="M224" s="165"/>
      <c r="N224" s="166"/>
      <c r="O224" s="166"/>
      <c r="P224" s="167">
        <f>P225+P237</f>
        <v>0</v>
      </c>
      <c r="Q224" s="166"/>
      <c r="R224" s="167">
        <f>R225+R237</f>
        <v>0.5109728</v>
      </c>
      <c r="S224" s="166"/>
      <c r="T224" s="168">
        <f>T225+T237</f>
        <v>0.375</v>
      </c>
      <c r="AR224" s="169" t="s">
        <v>86</v>
      </c>
      <c r="AT224" s="170" t="s">
        <v>75</v>
      </c>
      <c r="AU224" s="170" t="s">
        <v>76</v>
      </c>
      <c r="AY224" s="169" t="s">
        <v>225</v>
      </c>
      <c r="BK224" s="171">
        <f>BK225+BK237</f>
        <v>0</v>
      </c>
    </row>
    <row r="225" spans="1:65" s="12" customFormat="1" ht="22.9" customHeight="1">
      <c r="B225" s="158"/>
      <c r="C225" s="159"/>
      <c r="D225" s="160" t="s">
        <v>75</v>
      </c>
      <c r="E225" s="172" t="s">
        <v>679</v>
      </c>
      <c r="F225" s="172" t="s">
        <v>680</v>
      </c>
      <c r="G225" s="159"/>
      <c r="H225" s="159"/>
      <c r="I225" s="162"/>
      <c r="J225" s="173">
        <f>BK225</f>
        <v>0</v>
      </c>
      <c r="K225" s="159"/>
      <c r="L225" s="164"/>
      <c r="M225" s="165"/>
      <c r="N225" s="166"/>
      <c r="O225" s="166"/>
      <c r="P225" s="167">
        <f>SUM(P226:P236)</f>
        <v>0</v>
      </c>
      <c r="Q225" s="166"/>
      <c r="R225" s="167">
        <f>SUM(R226:R236)</f>
        <v>0.48720000000000002</v>
      </c>
      <c r="S225" s="166"/>
      <c r="T225" s="168">
        <f>SUM(T226:T236)</f>
        <v>0.375</v>
      </c>
      <c r="AR225" s="169" t="s">
        <v>86</v>
      </c>
      <c r="AT225" s="170" t="s">
        <v>75</v>
      </c>
      <c r="AU225" s="170" t="s">
        <v>84</v>
      </c>
      <c r="AY225" s="169" t="s">
        <v>225</v>
      </c>
      <c r="BK225" s="171">
        <f>SUM(BK226:BK236)</f>
        <v>0</v>
      </c>
    </row>
    <row r="226" spans="1:65" s="2" customFormat="1" ht="24">
      <c r="A226" s="35"/>
      <c r="B226" s="36"/>
      <c r="C226" s="174" t="s">
        <v>972</v>
      </c>
      <c r="D226" s="174" t="s">
        <v>227</v>
      </c>
      <c r="E226" s="175" t="s">
        <v>681</v>
      </c>
      <c r="F226" s="176" t="s">
        <v>682</v>
      </c>
      <c r="G226" s="177" t="s">
        <v>683</v>
      </c>
      <c r="H226" s="178">
        <v>464</v>
      </c>
      <c r="I226" s="179"/>
      <c r="J226" s="180">
        <f>ROUND(I226*H226,2)</f>
        <v>0</v>
      </c>
      <c r="K226" s="176" t="s">
        <v>231</v>
      </c>
      <c r="L226" s="40"/>
      <c r="M226" s="181" t="s">
        <v>19</v>
      </c>
      <c r="N226" s="182" t="s">
        <v>47</v>
      </c>
      <c r="O226" s="65"/>
      <c r="P226" s="183">
        <f>O226*H226</f>
        <v>0</v>
      </c>
      <c r="Q226" s="183">
        <v>5.0000000000000002E-5</v>
      </c>
      <c r="R226" s="183">
        <f>Q226*H226</f>
        <v>2.3200000000000002E-2</v>
      </c>
      <c r="S226" s="183">
        <v>0</v>
      </c>
      <c r="T226" s="184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5" t="s">
        <v>128</v>
      </c>
      <c r="AT226" s="185" t="s">
        <v>227</v>
      </c>
      <c r="AU226" s="185" t="s">
        <v>86</v>
      </c>
      <c r="AY226" s="18" t="s">
        <v>225</v>
      </c>
      <c r="BE226" s="186">
        <f>IF(N226="základní",J226,0)</f>
        <v>0</v>
      </c>
      <c r="BF226" s="186">
        <f>IF(N226="snížená",J226,0)</f>
        <v>0</v>
      </c>
      <c r="BG226" s="186">
        <f>IF(N226="zákl. přenesená",J226,0)</f>
        <v>0</v>
      </c>
      <c r="BH226" s="186">
        <f>IF(N226="sníž. přenesená",J226,0)</f>
        <v>0</v>
      </c>
      <c r="BI226" s="186">
        <f>IF(N226="nulová",J226,0)</f>
        <v>0</v>
      </c>
      <c r="BJ226" s="18" t="s">
        <v>84</v>
      </c>
      <c r="BK226" s="186">
        <f>ROUND(I226*H226,2)</f>
        <v>0</v>
      </c>
      <c r="BL226" s="18" t="s">
        <v>128</v>
      </c>
      <c r="BM226" s="185" t="s">
        <v>684</v>
      </c>
    </row>
    <row r="227" spans="1:65" s="13" customFormat="1" ht="11.25">
      <c r="B227" s="187"/>
      <c r="C227" s="188"/>
      <c r="D227" s="189" t="s">
        <v>234</v>
      </c>
      <c r="E227" s="190" t="s">
        <v>19</v>
      </c>
      <c r="F227" s="191" t="s">
        <v>1274</v>
      </c>
      <c r="G227" s="188"/>
      <c r="H227" s="192">
        <v>464</v>
      </c>
      <c r="I227" s="193"/>
      <c r="J227" s="188"/>
      <c r="K227" s="188"/>
      <c r="L227" s="194"/>
      <c r="M227" s="195"/>
      <c r="N227" s="196"/>
      <c r="O227" s="196"/>
      <c r="P227" s="196"/>
      <c r="Q227" s="196"/>
      <c r="R227" s="196"/>
      <c r="S227" s="196"/>
      <c r="T227" s="197"/>
      <c r="AT227" s="198" t="s">
        <v>234</v>
      </c>
      <c r="AU227" s="198" t="s">
        <v>86</v>
      </c>
      <c r="AV227" s="13" t="s">
        <v>86</v>
      </c>
      <c r="AW227" s="13" t="s">
        <v>37</v>
      </c>
      <c r="AX227" s="13" t="s">
        <v>84</v>
      </c>
      <c r="AY227" s="198" t="s">
        <v>225</v>
      </c>
    </row>
    <row r="228" spans="1:65" s="2" customFormat="1" ht="16.5" customHeight="1">
      <c r="A228" s="35"/>
      <c r="B228" s="36"/>
      <c r="C228" s="210" t="s">
        <v>974</v>
      </c>
      <c r="D228" s="210" t="s">
        <v>410</v>
      </c>
      <c r="E228" s="211" t="s">
        <v>686</v>
      </c>
      <c r="F228" s="212" t="s">
        <v>687</v>
      </c>
      <c r="G228" s="213" t="s">
        <v>361</v>
      </c>
      <c r="H228" s="214">
        <v>0.46400000000000002</v>
      </c>
      <c r="I228" s="215"/>
      <c r="J228" s="216">
        <f>ROUND(I228*H228,2)</f>
        <v>0</v>
      </c>
      <c r="K228" s="212" t="s">
        <v>19</v>
      </c>
      <c r="L228" s="217"/>
      <c r="M228" s="218" t="s">
        <v>19</v>
      </c>
      <c r="N228" s="219" t="s">
        <v>47</v>
      </c>
      <c r="O228" s="65"/>
      <c r="P228" s="183">
        <f>O228*H228</f>
        <v>0</v>
      </c>
      <c r="Q228" s="183">
        <v>1</v>
      </c>
      <c r="R228" s="183">
        <f>Q228*H228</f>
        <v>0.46400000000000002</v>
      </c>
      <c r="S228" s="183">
        <v>0</v>
      </c>
      <c r="T228" s="184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5" t="s">
        <v>175</v>
      </c>
      <c r="AT228" s="185" t="s">
        <v>410</v>
      </c>
      <c r="AU228" s="185" t="s">
        <v>86</v>
      </c>
      <c r="AY228" s="18" t="s">
        <v>225</v>
      </c>
      <c r="BE228" s="186">
        <f>IF(N228="základní",J228,0)</f>
        <v>0</v>
      </c>
      <c r="BF228" s="186">
        <f>IF(N228="snížená",J228,0)</f>
        <v>0</v>
      </c>
      <c r="BG228" s="186">
        <f>IF(N228="zákl. přenesená",J228,0)</f>
        <v>0</v>
      </c>
      <c r="BH228" s="186">
        <f>IF(N228="sníž. přenesená",J228,0)</f>
        <v>0</v>
      </c>
      <c r="BI228" s="186">
        <f>IF(N228="nulová",J228,0)</f>
        <v>0</v>
      </c>
      <c r="BJ228" s="18" t="s">
        <v>84</v>
      </c>
      <c r="BK228" s="186">
        <f>ROUND(I228*H228,2)</f>
        <v>0</v>
      </c>
      <c r="BL228" s="18" t="s">
        <v>128</v>
      </c>
      <c r="BM228" s="185" t="s">
        <v>688</v>
      </c>
    </row>
    <row r="229" spans="1:65" s="2" customFormat="1" ht="19.5">
      <c r="A229" s="35"/>
      <c r="B229" s="36"/>
      <c r="C229" s="37"/>
      <c r="D229" s="189" t="s">
        <v>414</v>
      </c>
      <c r="E229" s="37"/>
      <c r="F229" s="220" t="s">
        <v>689</v>
      </c>
      <c r="G229" s="37"/>
      <c r="H229" s="37"/>
      <c r="I229" s="221"/>
      <c r="J229" s="37"/>
      <c r="K229" s="37"/>
      <c r="L229" s="40"/>
      <c r="M229" s="222"/>
      <c r="N229" s="223"/>
      <c r="O229" s="65"/>
      <c r="P229" s="65"/>
      <c r="Q229" s="65"/>
      <c r="R229" s="65"/>
      <c r="S229" s="65"/>
      <c r="T229" s="66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T229" s="18" t="s">
        <v>414</v>
      </c>
      <c r="AU229" s="18" t="s">
        <v>86</v>
      </c>
    </row>
    <row r="230" spans="1:65" s="13" customFormat="1" ht="11.25">
      <c r="B230" s="187"/>
      <c r="C230" s="188"/>
      <c r="D230" s="189" t="s">
        <v>234</v>
      </c>
      <c r="E230" s="188"/>
      <c r="F230" s="191" t="s">
        <v>1275</v>
      </c>
      <c r="G230" s="188"/>
      <c r="H230" s="192">
        <v>0.46400000000000002</v>
      </c>
      <c r="I230" s="193"/>
      <c r="J230" s="188"/>
      <c r="K230" s="188"/>
      <c r="L230" s="194"/>
      <c r="M230" s="195"/>
      <c r="N230" s="196"/>
      <c r="O230" s="196"/>
      <c r="P230" s="196"/>
      <c r="Q230" s="196"/>
      <c r="R230" s="196"/>
      <c r="S230" s="196"/>
      <c r="T230" s="197"/>
      <c r="AT230" s="198" t="s">
        <v>234</v>
      </c>
      <c r="AU230" s="198" t="s">
        <v>86</v>
      </c>
      <c r="AV230" s="13" t="s">
        <v>86</v>
      </c>
      <c r="AW230" s="13" t="s">
        <v>4</v>
      </c>
      <c r="AX230" s="13" t="s">
        <v>84</v>
      </c>
      <c r="AY230" s="198" t="s">
        <v>225</v>
      </c>
    </row>
    <row r="231" spans="1:65" s="2" customFormat="1" ht="24">
      <c r="A231" s="35"/>
      <c r="B231" s="36"/>
      <c r="C231" s="174" t="s">
        <v>976</v>
      </c>
      <c r="D231" s="174" t="s">
        <v>227</v>
      </c>
      <c r="E231" s="175" t="s">
        <v>691</v>
      </c>
      <c r="F231" s="176" t="s">
        <v>692</v>
      </c>
      <c r="G231" s="177" t="s">
        <v>683</v>
      </c>
      <c r="H231" s="178">
        <v>375</v>
      </c>
      <c r="I231" s="179"/>
      <c r="J231" s="180">
        <f>ROUND(I231*H231,2)</f>
        <v>0</v>
      </c>
      <c r="K231" s="176" t="s">
        <v>231</v>
      </c>
      <c r="L231" s="40"/>
      <c r="M231" s="181" t="s">
        <v>19</v>
      </c>
      <c r="N231" s="182" t="s">
        <v>47</v>
      </c>
      <c r="O231" s="65"/>
      <c r="P231" s="183">
        <f>O231*H231</f>
        <v>0</v>
      </c>
      <c r="Q231" s="183">
        <v>0</v>
      </c>
      <c r="R231" s="183">
        <f>Q231*H231</f>
        <v>0</v>
      </c>
      <c r="S231" s="183">
        <v>1E-3</v>
      </c>
      <c r="T231" s="184">
        <f>S231*H231</f>
        <v>0.375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5" t="s">
        <v>128</v>
      </c>
      <c r="AT231" s="185" t="s">
        <v>227</v>
      </c>
      <c r="AU231" s="185" t="s">
        <v>86</v>
      </c>
      <c r="AY231" s="18" t="s">
        <v>225</v>
      </c>
      <c r="BE231" s="186">
        <f>IF(N231="základní",J231,0)</f>
        <v>0</v>
      </c>
      <c r="BF231" s="186">
        <f>IF(N231="snížená",J231,0)</f>
        <v>0</v>
      </c>
      <c r="BG231" s="186">
        <f>IF(N231="zákl. přenesená",J231,0)</f>
        <v>0</v>
      </c>
      <c r="BH231" s="186">
        <f>IF(N231="sníž. přenesená",J231,0)</f>
        <v>0</v>
      </c>
      <c r="BI231" s="186">
        <f>IF(N231="nulová",J231,0)</f>
        <v>0</v>
      </c>
      <c r="BJ231" s="18" t="s">
        <v>84</v>
      </c>
      <c r="BK231" s="186">
        <f>ROUND(I231*H231,2)</f>
        <v>0</v>
      </c>
      <c r="BL231" s="18" t="s">
        <v>128</v>
      </c>
      <c r="BM231" s="185" t="s">
        <v>693</v>
      </c>
    </row>
    <row r="232" spans="1:65" s="13" customFormat="1" ht="11.25">
      <c r="B232" s="187"/>
      <c r="C232" s="188"/>
      <c r="D232" s="189" t="s">
        <v>234</v>
      </c>
      <c r="E232" s="190" t="s">
        <v>19</v>
      </c>
      <c r="F232" s="191" t="s">
        <v>1276</v>
      </c>
      <c r="G232" s="188"/>
      <c r="H232" s="192">
        <v>375</v>
      </c>
      <c r="I232" s="193"/>
      <c r="J232" s="188"/>
      <c r="K232" s="188"/>
      <c r="L232" s="194"/>
      <c r="M232" s="195"/>
      <c r="N232" s="196"/>
      <c r="O232" s="196"/>
      <c r="P232" s="196"/>
      <c r="Q232" s="196"/>
      <c r="R232" s="196"/>
      <c r="S232" s="196"/>
      <c r="T232" s="197"/>
      <c r="AT232" s="198" t="s">
        <v>234</v>
      </c>
      <c r="AU232" s="198" t="s">
        <v>86</v>
      </c>
      <c r="AV232" s="13" t="s">
        <v>86</v>
      </c>
      <c r="AW232" s="13" t="s">
        <v>37</v>
      </c>
      <c r="AX232" s="13" t="s">
        <v>84</v>
      </c>
      <c r="AY232" s="198" t="s">
        <v>225</v>
      </c>
    </row>
    <row r="233" spans="1:65" s="2" customFormat="1" ht="16.5" customHeight="1">
      <c r="A233" s="35"/>
      <c r="B233" s="36"/>
      <c r="C233" s="174" t="s">
        <v>978</v>
      </c>
      <c r="D233" s="174" t="s">
        <v>227</v>
      </c>
      <c r="E233" s="175" t="s">
        <v>695</v>
      </c>
      <c r="F233" s="176" t="s">
        <v>696</v>
      </c>
      <c r="G233" s="177" t="s">
        <v>683</v>
      </c>
      <c r="H233" s="178">
        <v>4125</v>
      </c>
      <c r="I233" s="179"/>
      <c r="J233" s="180">
        <f>ROUND(I233*H233,2)</f>
        <v>0</v>
      </c>
      <c r="K233" s="176" t="s">
        <v>19</v>
      </c>
      <c r="L233" s="40"/>
      <c r="M233" s="181" t="s">
        <v>19</v>
      </c>
      <c r="N233" s="182" t="s">
        <v>47</v>
      </c>
      <c r="O233" s="65"/>
      <c r="P233" s="183">
        <f>O233*H233</f>
        <v>0</v>
      </c>
      <c r="Q233" s="183">
        <v>0</v>
      </c>
      <c r="R233" s="183">
        <f>Q233*H233</f>
        <v>0</v>
      </c>
      <c r="S233" s="183">
        <v>0</v>
      </c>
      <c r="T233" s="184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5" t="s">
        <v>128</v>
      </c>
      <c r="AT233" s="185" t="s">
        <v>227</v>
      </c>
      <c r="AU233" s="185" t="s">
        <v>86</v>
      </c>
      <c r="AY233" s="18" t="s">
        <v>225</v>
      </c>
      <c r="BE233" s="186">
        <f>IF(N233="základní",J233,0)</f>
        <v>0</v>
      </c>
      <c r="BF233" s="186">
        <f>IF(N233="snížená",J233,0)</f>
        <v>0</v>
      </c>
      <c r="BG233" s="186">
        <f>IF(N233="zákl. přenesená",J233,0)</f>
        <v>0</v>
      </c>
      <c r="BH233" s="186">
        <f>IF(N233="sníž. přenesená",J233,0)</f>
        <v>0</v>
      </c>
      <c r="BI233" s="186">
        <f>IF(N233="nulová",J233,0)</f>
        <v>0</v>
      </c>
      <c r="BJ233" s="18" t="s">
        <v>84</v>
      </c>
      <c r="BK233" s="186">
        <f>ROUND(I233*H233,2)</f>
        <v>0</v>
      </c>
      <c r="BL233" s="18" t="s">
        <v>128</v>
      </c>
      <c r="BM233" s="185" t="s">
        <v>697</v>
      </c>
    </row>
    <row r="234" spans="1:65" s="2" customFormat="1" ht="19.5">
      <c r="A234" s="35"/>
      <c r="B234" s="36"/>
      <c r="C234" s="37"/>
      <c r="D234" s="189" t="s">
        <v>414</v>
      </c>
      <c r="E234" s="37"/>
      <c r="F234" s="220" t="s">
        <v>698</v>
      </c>
      <c r="G234" s="37"/>
      <c r="H234" s="37"/>
      <c r="I234" s="221"/>
      <c r="J234" s="37"/>
      <c r="K234" s="37"/>
      <c r="L234" s="40"/>
      <c r="M234" s="222"/>
      <c r="N234" s="223"/>
      <c r="O234" s="65"/>
      <c r="P234" s="65"/>
      <c r="Q234" s="65"/>
      <c r="R234" s="65"/>
      <c r="S234" s="65"/>
      <c r="T234" s="66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T234" s="18" t="s">
        <v>414</v>
      </c>
      <c r="AU234" s="18" t="s">
        <v>86</v>
      </c>
    </row>
    <row r="235" spans="1:65" s="13" customFormat="1" ht="11.25">
      <c r="B235" s="187"/>
      <c r="C235" s="188"/>
      <c r="D235" s="189" t="s">
        <v>234</v>
      </c>
      <c r="E235" s="188"/>
      <c r="F235" s="191" t="s">
        <v>1277</v>
      </c>
      <c r="G235" s="188"/>
      <c r="H235" s="192">
        <v>4125</v>
      </c>
      <c r="I235" s="193"/>
      <c r="J235" s="188"/>
      <c r="K235" s="188"/>
      <c r="L235" s="194"/>
      <c r="M235" s="195"/>
      <c r="N235" s="196"/>
      <c r="O235" s="196"/>
      <c r="P235" s="196"/>
      <c r="Q235" s="196"/>
      <c r="R235" s="196"/>
      <c r="S235" s="196"/>
      <c r="T235" s="197"/>
      <c r="AT235" s="198" t="s">
        <v>234</v>
      </c>
      <c r="AU235" s="198" t="s">
        <v>86</v>
      </c>
      <c r="AV235" s="13" t="s">
        <v>86</v>
      </c>
      <c r="AW235" s="13" t="s">
        <v>4</v>
      </c>
      <c r="AX235" s="13" t="s">
        <v>84</v>
      </c>
      <c r="AY235" s="198" t="s">
        <v>225</v>
      </c>
    </row>
    <row r="236" spans="1:65" s="2" customFormat="1" ht="44.25" customHeight="1">
      <c r="A236" s="35"/>
      <c r="B236" s="36"/>
      <c r="C236" s="174" t="s">
        <v>980</v>
      </c>
      <c r="D236" s="174" t="s">
        <v>227</v>
      </c>
      <c r="E236" s="175" t="s">
        <v>700</v>
      </c>
      <c r="F236" s="176" t="s">
        <v>701</v>
      </c>
      <c r="G236" s="177" t="s">
        <v>361</v>
      </c>
      <c r="H236" s="178">
        <v>0.48699999999999999</v>
      </c>
      <c r="I236" s="179"/>
      <c r="J236" s="180">
        <f>ROUND(I236*H236,2)</f>
        <v>0</v>
      </c>
      <c r="K236" s="176" t="s">
        <v>231</v>
      </c>
      <c r="L236" s="40"/>
      <c r="M236" s="181" t="s">
        <v>19</v>
      </c>
      <c r="N236" s="182" t="s">
        <v>47</v>
      </c>
      <c r="O236" s="65"/>
      <c r="P236" s="183">
        <f>O236*H236</f>
        <v>0</v>
      </c>
      <c r="Q236" s="183">
        <v>0</v>
      </c>
      <c r="R236" s="183">
        <f>Q236*H236</f>
        <v>0</v>
      </c>
      <c r="S236" s="183">
        <v>0</v>
      </c>
      <c r="T236" s="184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5" t="s">
        <v>128</v>
      </c>
      <c r="AT236" s="185" t="s">
        <v>227</v>
      </c>
      <c r="AU236" s="185" t="s">
        <v>86</v>
      </c>
      <c r="AY236" s="18" t="s">
        <v>225</v>
      </c>
      <c r="BE236" s="186">
        <f>IF(N236="základní",J236,0)</f>
        <v>0</v>
      </c>
      <c r="BF236" s="186">
        <f>IF(N236="snížená",J236,0)</f>
        <v>0</v>
      </c>
      <c r="BG236" s="186">
        <f>IF(N236="zákl. přenesená",J236,0)</f>
        <v>0</v>
      </c>
      <c r="BH236" s="186">
        <f>IF(N236="sníž. přenesená",J236,0)</f>
        <v>0</v>
      </c>
      <c r="BI236" s="186">
        <f>IF(N236="nulová",J236,0)</f>
        <v>0</v>
      </c>
      <c r="BJ236" s="18" t="s">
        <v>84</v>
      </c>
      <c r="BK236" s="186">
        <f>ROUND(I236*H236,2)</f>
        <v>0</v>
      </c>
      <c r="BL236" s="18" t="s">
        <v>128</v>
      </c>
      <c r="BM236" s="185" t="s">
        <v>702</v>
      </c>
    </row>
    <row r="237" spans="1:65" s="12" customFormat="1" ht="22.9" customHeight="1">
      <c r="B237" s="158"/>
      <c r="C237" s="159"/>
      <c r="D237" s="160" t="s">
        <v>75</v>
      </c>
      <c r="E237" s="172" t="s">
        <v>703</v>
      </c>
      <c r="F237" s="172" t="s">
        <v>704</v>
      </c>
      <c r="G237" s="159"/>
      <c r="H237" s="159"/>
      <c r="I237" s="162"/>
      <c r="J237" s="173">
        <f>BK237</f>
        <v>0</v>
      </c>
      <c r="K237" s="159"/>
      <c r="L237" s="164"/>
      <c r="M237" s="165"/>
      <c r="N237" s="166"/>
      <c r="O237" s="166"/>
      <c r="P237" s="167">
        <f>SUM(P238:P240)</f>
        <v>0</v>
      </c>
      <c r="Q237" s="166"/>
      <c r="R237" s="167">
        <f>SUM(R238:R240)</f>
        <v>2.3772800000000004E-2</v>
      </c>
      <c r="S237" s="166"/>
      <c r="T237" s="168">
        <f>SUM(T238:T240)</f>
        <v>0</v>
      </c>
      <c r="AR237" s="169" t="s">
        <v>86</v>
      </c>
      <c r="AT237" s="170" t="s">
        <v>75</v>
      </c>
      <c r="AU237" s="170" t="s">
        <v>84</v>
      </c>
      <c r="AY237" s="169" t="s">
        <v>225</v>
      </c>
      <c r="BK237" s="171">
        <f>SUM(BK238:BK240)</f>
        <v>0</v>
      </c>
    </row>
    <row r="238" spans="1:65" s="2" customFormat="1" ht="33" customHeight="1">
      <c r="A238" s="35"/>
      <c r="B238" s="36"/>
      <c r="C238" s="174" t="s">
        <v>981</v>
      </c>
      <c r="D238" s="174" t="s">
        <v>227</v>
      </c>
      <c r="E238" s="175" t="s">
        <v>705</v>
      </c>
      <c r="F238" s="176" t="s">
        <v>706</v>
      </c>
      <c r="G238" s="177" t="s">
        <v>230</v>
      </c>
      <c r="H238" s="178">
        <v>74.290000000000006</v>
      </c>
      <c r="I238" s="179"/>
      <c r="J238" s="180">
        <f>ROUND(I238*H238,2)</f>
        <v>0</v>
      </c>
      <c r="K238" s="176" t="s">
        <v>231</v>
      </c>
      <c r="L238" s="40"/>
      <c r="M238" s="181" t="s">
        <v>19</v>
      </c>
      <c r="N238" s="182" t="s">
        <v>47</v>
      </c>
      <c r="O238" s="65"/>
      <c r="P238" s="183">
        <f>O238*H238</f>
        <v>0</v>
      </c>
      <c r="Q238" s="183">
        <v>3.2000000000000003E-4</v>
      </c>
      <c r="R238" s="183">
        <f>Q238*H238</f>
        <v>2.3772800000000004E-2</v>
      </c>
      <c r="S238" s="183">
        <v>0</v>
      </c>
      <c r="T238" s="184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5" t="s">
        <v>128</v>
      </c>
      <c r="AT238" s="185" t="s">
        <v>227</v>
      </c>
      <c r="AU238" s="185" t="s">
        <v>86</v>
      </c>
      <c r="AY238" s="18" t="s">
        <v>225</v>
      </c>
      <c r="BE238" s="186">
        <f>IF(N238="základní",J238,0)</f>
        <v>0</v>
      </c>
      <c r="BF238" s="186">
        <f>IF(N238="snížená",J238,0)</f>
        <v>0</v>
      </c>
      <c r="BG238" s="186">
        <f>IF(N238="zákl. přenesená",J238,0)</f>
        <v>0</v>
      </c>
      <c r="BH238" s="186">
        <f>IF(N238="sníž. přenesená",J238,0)</f>
        <v>0</v>
      </c>
      <c r="BI238" s="186">
        <f>IF(N238="nulová",J238,0)</f>
        <v>0</v>
      </c>
      <c r="BJ238" s="18" t="s">
        <v>84</v>
      </c>
      <c r="BK238" s="186">
        <f>ROUND(I238*H238,2)</f>
        <v>0</v>
      </c>
      <c r="BL238" s="18" t="s">
        <v>128</v>
      </c>
      <c r="BM238" s="185" t="s">
        <v>707</v>
      </c>
    </row>
    <row r="239" spans="1:65" s="2" customFormat="1" ht="58.5">
      <c r="A239" s="35"/>
      <c r="B239" s="36"/>
      <c r="C239" s="37"/>
      <c r="D239" s="189" t="s">
        <v>414</v>
      </c>
      <c r="E239" s="37"/>
      <c r="F239" s="220" t="s">
        <v>708</v>
      </c>
      <c r="G239" s="37"/>
      <c r="H239" s="37"/>
      <c r="I239" s="221"/>
      <c r="J239" s="37"/>
      <c r="K239" s="37"/>
      <c r="L239" s="40"/>
      <c r="M239" s="222"/>
      <c r="N239" s="223"/>
      <c r="O239" s="65"/>
      <c r="P239" s="65"/>
      <c r="Q239" s="65"/>
      <c r="R239" s="65"/>
      <c r="S239" s="65"/>
      <c r="T239" s="66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T239" s="18" t="s">
        <v>414</v>
      </c>
      <c r="AU239" s="18" t="s">
        <v>86</v>
      </c>
    </row>
    <row r="240" spans="1:65" s="13" customFormat="1" ht="11.25">
      <c r="B240" s="187"/>
      <c r="C240" s="188"/>
      <c r="D240" s="189" t="s">
        <v>234</v>
      </c>
      <c r="E240" s="190" t="s">
        <v>19</v>
      </c>
      <c r="F240" s="191" t="s">
        <v>1278</v>
      </c>
      <c r="G240" s="188"/>
      <c r="H240" s="192">
        <v>74.290000000000006</v>
      </c>
      <c r="I240" s="193"/>
      <c r="J240" s="188"/>
      <c r="K240" s="188"/>
      <c r="L240" s="194"/>
      <c r="M240" s="195"/>
      <c r="N240" s="196"/>
      <c r="O240" s="196"/>
      <c r="P240" s="196"/>
      <c r="Q240" s="196"/>
      <c r="R240" s="196"/>
      <c r="S240" s="196"/>
      <c r="T240" s="197"/>
      <c r="AT240" s="198" t="s">
        <v>234</v>
      </c>
      <c r="AU240" s="198" t="s">
        <v>86</v>
      </c>
      <c r="AV240" s="13" t="s">
        <v>86</v>
      </c>
      <c r="AW240" s="13" t="s">
        <v>37</v>
      </c>
      <c r="AX240" s="13" t="s">
        <v>84</v>
      </c>
      <c r="AY240" s="198" t="s">
        <v>225</v>
      </c>
    </row>
    <row r="241" spans="1:65" s="12" customFormat="1" ht="25.9" customHeight="1">
      <c r="B241" s="158"/>
      <c r="C241" s="159"/>
      <c r="D241" s="160" t="s">
        <v>75</v>
      </c>
      <c r="E241" s="161" t="s">
        <v>410</v>
      </c>
      <c r="F241" s="161" t="s">
        <v>983</v>
      </c>
      <c r="G241" s="159"/>
      <c r="H241" s="159"/>
      <c r="I241" s="162"/>
      <c r="J241" s="163">
        <f>BK241</f>
        <v>0</v>
      </c>
      <c r="K241" s="159"/>
      <c r="L241" s="164"/>
      <c r="M241" s="165"/>
      <c r="N241" s="166"/>
      <c r="O241" s="166"/>
      <c r="P241" s="167">
        <f>P242+P245</f>
        <v>0</v>
      </c>
      <c r="Q241" s="166"/>
      <c r="R241" s="167">
        <f>R242+R245</f>
        <v>2.4839999999999997E-2</v>
      </c>
      <c r="S241" s="166"/>
      <c r="T241" s="168">
        <f>T242+T245</f>
        <v>0</v>
      </c>
      <c r="AR241" s="169" t="s">
        <v>273</v>
      </c>
      <c r="AT241" s="170" t="s">
        <v>75</v>
      </c>
      <c r="AU241" s="170" t="s">
        <v>76</v>
      </c>
      <c r="AY241" s="169" t="s">
        <v>225</v>
      </c>
      <c r="BK241" s="171">
        <f>BK242+BK245</f>
        <v>0</v>
      </c>
    </row>
    <row r="242" spans="1:65" s="12" customFormat="1" ht="22.9" customHeight="1">
      <c r="B242" s="158"/>
      <c r="C242" s="159"/>
      <c r="D242" s="160" t="s">
        <v>75</v>
      </c>
      <c r="E242" s="172" t="s">
        <v>1279</v>
      </c>
      <c r="F242" s="172" t="s">
        <v>1280</v>
      </c>
      <c r="G242" s="159"/>
      <c r="H242" s="159"/>
      <c r="I242" s="162"/>
      <c r="J242" s="173">
        <f>BK242</f>
        <v>0</v>
      </c>
      <c r="K242" s="159"/>
      <c r="L242" s="164"/>
      <c r="M242" s="165"/>
      <c r="N242" s="166"/>
      <c r="O242" s="166"/>
      <c r="P242" s="167">
        <f>SUM(P243:P244)</f>
        <v>0</v>
      </c>
      <c r="Q242" s="166"/>
      <c r="R242" s="167">
        <f>SUM(R243:R244)</f>
        <v>0</v>
      </c>
      <c r="S242" s="166"/>
      <c r="T242" s="168">
        <f>SUM(T243:T244)</f>
        <v>0</v>
      </c>
      <c r="AR242" s="169" t="s">
        <v>273</v>
      </c>
      <c r="AT242" s="170" t="s">
        <v>75</v>
      </c>
      <c r="AU242" s="170" t="s">
        <v>84</v>
      </c>
      <c r="AY242" s="169" t="s">
        <v>225</v>
      </c>
      <c r="BK242" s="171">
        <f>SUM(BK243:BK244)</f>
        <v>0</v>
      </c>
    </row>
    <row r="243" spans="1:65" s="2" customFormat="1" ht="16.5" customHeight="1">
      <c r="A243" s="35"/>
      <c r="B243" s="36"/>
      <c r="C243" s="174" t="s">
        <v>986</v>
      </c>
      <c r="D243" s="174" t="s">
        <v>227</v>
      </c>
      <c r="E243" s="175" t="s">
        <v>1281</v>
      </c>
      <c r="F243" s="176" t="s">
        <v>1282</v>
      </c>
      <c r="G243" s="177" t="s">
        <v>380</v>
      </c>
      <c r="H243" s="178">
        <v>1</v>
      </c>
      <c r="I243" s="179"/>
      <c r="J243" s="180">
        <f>ROUND(I243*H243,2)</f>
        <v>0</v>
      </c>
      <c r="K243" s="176" t="s">
        <v>19</v>
      </c>
      <c r="L243" s="40"/>
      <c r="M243" s="181" t="s">
        <v>19</v>
      </c>
      <c r="N243" s="182" t="s">
        <v>47</v>
      </c>
      <c r="O243" s="65"/>
      <c r="P243" s="183">
        <f>O243*H243</f>
        <v>0</v>
      </c>
      <c r="Q243" s="183">
        <v>0</v>
      </c>
      <c r="R243" s="183">
        <f>Q243*H243</f>
        <v>0</v>
      </c>
      <c r="S243" s="183">
        <v>0</v>
      </c>
      <c r="T243" s="184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5" t="s">
        <v>989</v>
      </c>
      <c r="AT243" s="185" t="s">
        <v>227</v>
      </c>
      <c r="AU243" s="185" t="s">
        <v>86</v>
      </c>
      <c r="AY243" s="18" t="s">
        <v>225</v>
      </c>
      <c r="BE243" s="186">
        <f>IF(N243="základní",J243,0)</f>
        <v>0</v>
      </c>
      <c r="BF243" s="186">
        <f>IF(N243="snížená",J243,0)</f>
        <v>0</v>
      </c>
      <c r="BG243" s="186">
        <f>IF(N243="zákl. přenesená",J243,0)</f>
        <v>0</v>
      </c>
      <c r="BH243" s="186">
        <f>IF(N243="sníž. přenesená",J243,0)</f>
        <v>0</v>
      </c>
      <c r="BI243" s="186">
        <f>IF(N243="nulová",J243,0)</f>
        <v>0</v>
      </c>
      <c r="BJ243" s="18" t="s">
        <v>84</v>
      </c>
      <c r="BK243" s="186">
        <f>ROUND(I243*H243,2)</f>
        <v>0</v>
      </c>
      <c r="BL243" s="18" t="s">
        <v>989</v>
      </c>
      <c r="BM243" s="185" t="s">
        <v>1283</v>
      </c>
    </row>
    <row r="244" spans="1:65" s="2" customFormat="1" ht="39">
      <c r="A244" s="35"/>
      <c r="B244" s="36"/>
      <c r="C244" s="37"/>
      <c r="D244" s="189" t="s">
        <v>414</v>
      </c>
      <c r="E244" s="37"/>
      <c r="F244" s="220" t="s">
        <v>1284</v>
      </c>
      <c r="G244" s="37"/>
      <c r="H244" s="37"/>
      <c r="I244" s="221"/>
      <c r="J244" s="37"/>
      <c r="K244" s="37"/>
      <c r="L244" s="40"/>
      <c r="M244" s="222"/>
      <c r="N244" s="223"/>
      <c r="O244" s="65"/>
      <c r="P244" s="65"/>
      <c r="Q244" s="65"/>
      <c r="R244" s="65"/>
      <c r="S244" s="65"/>
      <c r="T244" s="66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T244" s="18" t="s">
        <v>414</v>
      </c>
      <c r="AU244" s="18" t="s">
        <v>86</v>
      </c>
    </row>
    <row r="245" spans="1:65" s="12" customFormat="1" ht="22.9" customHeight="1">
      <c r="B245" s="158"/>
      <c r="C245" s="159"/>
      <c r="D245" s="160" t="s">
        <v>75</v>
      </c>
      <c r="E245" s="172" t="s">
        <v>984</v>
      </c>
      <c r="F245" s="172" t="s">
        <v>985</v>
      </c>
      <c r="G245" s="159"/>
      <c r="H245" s="159"/>
      <c r="I245" s="162"/>
      <c r="J245" s="173">
        <f>BK245</f>
        <v>0</v>
      </c>
      <c r="K245" s="159"/>
      <c r="L245" s="164"/>
      <c r="M245" s="165"/>
      <c r="N245" s="166"/>
      <c r="O245" s="166"/>
      <c r="P245" s="167">
        <f>SUM(P246:P251)</f>
        <v>0</v>
      </c>
      <c r="Q245" s="166"/>
      <c r="R245" s="167">
        <f>SUM(R246:R251)</f>
        <v>2.4839999999999997E-2</v>
      </c>
      <c r="S245" s="166"/>
      <c r="T245" s="168">
        <f>SUM(T246:T251)</f>
        <v>0</v>
      </c>
      <c r="AR245" s="169" t="s">
        <v>273</v>
      </c>
      <c r="AT245" s="170" t="s">
        <v>75</v>
      </c>
      <c r="AU245" s="170" t="s">
        <v>84</v>
      </c>
      <c r="AY245" s="169" t="s">
        <v>225</v>
      </c>
      <c r="BK245" s="171">
        <f>SUM(BK246:BK251)</f>
        <v>0</v>
      </c>
    </row>
    <row r="246" spans="1:65" s="2" customFormat="1" ht="24">
      <c r="A246" s="35"/>
      <c r="B246" s="36"/>
      <c r="C246" s="174" t="s">
        <v>992</v>
      </c>
      <c r="D246" s="174" t="s">
        <v>227</v>
      </c>
      <c r="E246" s="175" t="s">
        <v>987</v>
      </c>
      <c r="F246" s="176" t="s">
        <v>988</v>
      </c>
      <c r="G246" s="177" t="s">
        <v>559</v>
      </c>
      <c r="H246" s="178">
        <v>36</v>
      </c>
      <c r="I246" s="179"/>
      <c r="J246" s="180">
        <f>ROUND(I246*H246,2)</f>
        <v>0</v>
      </c>
      <c r="K246" s="176" t="s">
        <v>231</v>
      </c>
      <c r="L246" s="40"/>
      <c r="M246" s="181" t="s">
        <v>19</v>
      </c>
      <c r="N246" s="182" t="s">
        <v>47</v>
      </c>
      <c r="O246" s="65"/>
      <c r="P246" s="183">
        <f>O246*H246</f>
        <v>0</v>
      </c>
      <c r="Q246" s="183">
        <v>0</v>
      </c>
      <c r="R246" s="183">
        <f>Q246*H246</f>
        <v>0</v>
      </c>
      <c r="S246" s="183">
        <v>0</v>
      </c>
      <c r="T246" s="184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5" t="s">
        <v>989</v>
      </c>
      <c r="AT246" s="185" t="s">
        <v>227</v>
      </c>
      <c r="AU246" s="185" t="s">
        <v>86</v>
      </c>
      <c r="AY246" s="18" t="s">
        <v>225</v>
      </c>
      <c r="BE246" s="186">
        <f>IF(N246="základní",J246,0)</f>
        <v>0</v>
      </c>
      <c r="BF246" s="186">
        <f>IF(N246="snížená",J246,0)</f>
        <v>0</v>
      </c>
      <c r="BG246" s="186">
        <f>IF(N246="zákl. přenesená",J246,0)</f>
        <v>0</v>
      </c>
      <c r="BH246" s="186">
        <f>IF(N246="sníž. přenesená",J246,0)</f>
        <v>0</v>
      </c>
      <c r="BI246" s="186">
        <f>IF(N246="nulová",J246,0)</f>
        <v>0</v>
      </c>
      <c r="BJ246" s="18" t="s">
        <v>84</v>
      </c>
      <c r="BK246" s="186">
        <f>ROUND(I246*H246,2)</f>
        <v>0</v>
      </c>
      <c r="BL246" s="18" t="s">
        <v>989</v>
      </c>
      <c r="BM246" s="185" t="s">
        <v>990</v>
      </c>
    </row>
    <row r="247" spans="1:65" s="13" customFormat="1" ht="11.25">
      <c r="B247" s="187"/>
      <c r="C247" s="188"/>
      <c r="D247" s="189" t="s">
        <v>234</v>
      </c>
      <c r="E247" s="190" t="s">
        <v>19</v>
      </c>
      <c r="F247" s="191" t="s">
        <v>1285</v>
      </c>
      <c r="G247" s="188"/>
      <c r="H247" s="192">
        <v>36</v>
      </c>
      <c r="I247" s="193"/>
      <c r="J247" s="188"/>
      <c r="K247" s="188"/>
      <c r="L247" s="194"/>
      <c r="M247" s="195"/>
      <c r="N247" s="196"/>
      <c r="O247" s="196"/>
      <c r="P247" s="196"/>
      <c r="Q247" s="196"/>
      <c r="R247" s="196"/>
      <c r="S247" s="196"/>
      <c r="T247" s="197"/>
      <c r="AT247" s="198" t="s">
        <v>234</v>
      </c>
      <c r="AU247" s="198" t="s">
        <v>86</v>
      </c>
      <c r="AV247" s="13" t="s">
        <v>86</v>
      </c>
      <c r="AW247" s="13" t="s">
        <v>37</v>
      </c>
      <c r="AX247" s="13" t="s">
        <v>84</v>
      </c>
      <c r="AY247" s="198" t="s">
        <v>225</v>
      </c>
    </row>
    <row r="248" spans="1:65" s="2" customFormat="1" ht="16.5" customHeight="1">
      <c r="A248" s="35"/>
      <c r="B248" s="36"/>
      <c r="C248" s="210" t="s">
        <v>989</v>
      </c>
      <c r="D248" s="210" t="s">
        <v>410</v>
      </c>
      <c r="E248" s="211" t="s">
        <v>993</v>
      </c>
      <c r="F248" s="212" t="s">
        <v>994</v>
      </c>
      <c r="G248" s="213" t="s">
        <v>559</v>
      </c>
      <c r="H248" s="214">
        <v>36</v>
      </c>
      <c r="I248" s="215"/>
      <c r="J248" s="216">
        <f>ROUND(I248*H248,2)</f>
        <v>0</v>
      </c>
      <c r="K248" s="212" t="s">
        <v>19</v>
      </c>
      <c r="L248" s="217"/>
      <c r="M248" s="218" t="s">
        <v>19</v>
      </c>
      <c r="N248" s="219" t="s">
        <v>47</v>
      </c>
      <c r="O248" s="65"/>
      <c r="P248" s="183">
        <f>O248*H248</f>
        <v>0</v>
      </c>
      <c r="Q248" s="183">
        <v>6.8999999999999997E-4</v>
      </c>
      <c r="R248" s="183">
        <f>Q248*H248</f>
        <v>2.4839999999999997E-2</v>
      </c>
      <c r="S248" s="183">
        <v>0</v>
      </c>
      <c r="T248" s="184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5" t="s">
        <v>995</v>
      </c>
      <c r="AT248" s="185" t="s">
        <v>410</v>
      </c>
      <c r="AU248" s="185" t="s">
        <v>86</v>
      </c>
      <c r="AY248" s="18" t="s">
        <v>225</v>
      </c>
      <c r="BE248" s="186">
        <f>IF(N248="základní",J248,0)</f>
        <v>0</v>
      </c>
      <c r="BF248" s="186">
        <f>IF(N248="snížená",J248,0)</f>
        <v>0</v>
      </c>
      <c r="BG248" s="186">
        <f>IF(N248="zákl. přenesená",J248,0)</f>
        <v>0</v>
      </c>
      <c r="BH248" s="186">
        <f>IF(N248="sníž. přenesená",J248,0)</f>
        <v>0</v>
      </c>
      <c r="BI248" s="186">
        <f>IF(N248="nulová",J248,0)</f>
        <v>0</v>
      </c>
      <c r="BJ248" s="18" t="s">
        <v>84</v>
      </c>
      <c r="BK248" s="186">
        <f>ROUND(I248*H248,2)</f>
        <v>0</v>
      </c>
      <c r="BL248" s="18" t="s">
        <v>995</v>
      </c>
      <c r="BM248" s="185" t="s">
        <v>996</v>
      </c>
    </row>
    <row r="249" spans="1:65" s="2" customFormat="1" ht="24">
      <c r="A249" s="35"/>
      <c r="B249" s="36"/>
      <c r="C249" s="174" t="s">
        <v>1000</v>
      </c>
      <c r="D249" s="174" t="s">
        <v>227</v>
      </c>
      <c r="E249" s="175" t="s">
        <v>997</v>
      </c>
      <c r="F249" s="176" t="s">
        <v>998</v>
      </c>
      <c r="G249" s="177" t="s">
        <v>559</v>
      </c>
      <c r="H249" s="178">
        <v>36</v>
      </c>
      <c r="I249" s="179"/>
      <c r="J249" s="180">
        <f>ROUND(I249*H249,2)</f>
        <v>0</v>
      </c>
      <c r="K249" s="176" t="s">
        <v>231</v>
      </c>
      <c r="L249" s="40"/>
      <c r="M249" s="181" t="s">
        <v>19</v>
      </c>
      <c r="N249" s="182" t="s">
        <v>47</v>
      </c>
      <c r="O249" s="65"/>
      <c r="P249" s="183">
        <f>O249*H249</f>
        <v>0</v>
      </c>
      <c r="Q249" s="183">
        <v>0</v>
      </c>
      <c r="R249" s="183">
        <f>Q249*H249</f>
        <v>0</v>
      </c>
      <c r="S249" s="183">
        <v>0</v>
      </c>
      <c r="T249" s="184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5" t="s">
        <v>989</v>
      </c>
      <c r="AT249" s="185" t="s">
        <v>227</v>
      </c>
      <c r="AU249" s="185" t="s">
        <v>86</v>
      </c>
      <c r="AY249" s="18" t="s">
        <v>225</v>
      </c>
      <c r="BE249" s="186">
        <f>IF(N249="základní",J249,0)</f>
        <v>0</v>
      </c>
      <c r="BF249" s="186">
        <f>IF(N249="snížená",J249,0)</f>
        <v>0</v>
      </c>
      <c r="BG249" s="186">
        <f>IF(N249="zákl. přenesená",J249,0)</f>
        <v>0</v>
      </c>
      <c r="BH249" s="186">
        <f>IF(N249="sníž. přenesená",J249,0)</f>
        <v>0</v>
      </c>
      <c r="BI249" s="186">
        <f>IF(N249="nulová",J249,0)</f>
        <v>0</v>
      </c>
      <c r="BJ249" s="18" t="s">
        <v>84</v>
      </c>
      <c r="BK249" s="186">
        <f>ROUND(I249*H249,2)</f>
        <v>0</v>
      </c>
      <c r="BL249" s="18" t="s">
        <v>989</v>
      </c>
      <c r="BM249" s="185" t="s">
        <v>999</v>
      </c>
    </row>
    <row r="250" spans="1:65" s="2" customFormat="1" ht="21.75" customHeight="1">
      <c r="A250" s="35"/>
      <c r="B250" s="36"/>
      <c r="C250" s="174" t="s">
        <v>1143</v>
      </c>
      <c r="D250" s="174" t="s">
        <v>227</v>
      </c>
      <c r="E250" s="175" t="s">
        <v>1001</v>
      </c>
      <c r="F250" s="176" t="s">
        <v>1002</v>
      </c>
      <c r="G250" s="177" t="s">
        <v>1003</v>
      </c>
      <c r="H250" s="178">
        <v>1</v>
      </c>
      <c r="I250" s="179"/>
      <c r="J250" s="180">
        <f>ROUND(I250*H250,2)</f>
        <v>0</v>
      </c>
      <c r="K250" s="176" t="s">
        <v>19</v>
      </c>
      <c r="L250" s="40"/>
      <c r="M250" s="181" t="s">
        <v>19</v>
      </c>
      <c r="N250" s="182" t="s">
        <v>47</v>
      </c>
      <c r="O250" s="65"/>
      <c r="P250" s="183">
        <f>O250*H250</f>
        <v>0</v>
      </c>
      <c r="Q250" s="183">
        <v>0</v>
      </c>
      <c r="R250" s="183">
        <f>Q250*H250</f>
        <v>0</v>
      </c>
      <c r="S250" s="183">
        <v>0</v>
      </c>
      <c r="T250" s="184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5" t="s">
        <v>232</v>
      </c>
      <c r="AT250" s="185" t="s">
        <v>227</v>
      </c>
      <c r="AU250" s="185" t="s">
        <v>86</v>
      </c>
      <c r="AY250" s="18" t="s">
        <v>225</v>
      </c>
      <c r="BE250" s="186">
        <f>IF(N250="základní",J250,0)</f>
        <v>0</v>
      </c>
      <c r="BF250" s="186">
        <f>IF(N250="snížená",J250,0)</f>
        <v>0</v>
      </c>
      <c r="BG250" s="186">
        <f>IF(N250="zákl. přenesená",J250,0)</f>
        <v>0</v>
      </c>
      <c r="BH250" s="186">
        <f>IF(N250="sníž. přenesená",J250,0)</f>
        <v>0</v>
      </c>
      <c r="BI250" s="186">
        <f>IF(N250="nulová",J250,0)</f>
        <v>0</v>
      </c>
      <c r="BJ250" s="18" t="s">
        <v>84</v>
      </c>
      <c r="BK250" s="186">
        <f>ROUND(I250*H250,2)</f>
        <v>0</v>
      </c>
      <c r="BL250" s="18" t="s">
        <v>232</v>
      </c>
      <c r="BM250" s="185" t="s">
        <v>1286</v>
      </c>
    </row>
    <row r="251" spans="1:65" s="2" customFormat="1" ht="19.5">
      <c r="A251" s="35"/>
      <c r="B251" s="36"/>
      <c r="C251" s="37"/>
      <c r="D251" s="189" t="s">
        <v>414</v>
      </c>
      <c r="E251" s="37"/>
      <c r="F251" s="220" t="s">
        <v>1005</v>
      </c>
      <c r="G251" s="37"/>
      <c r="H251" s="37"/>
      <c r="I251" s="221"/>
      <c r="J251" s="37"/>
      <c r="K251" s="37"/>
      <c r="L251" s="40"/>
      <c r="M251" s="243"/>
      <c r="N251" s="244"/>
      <c r="O251" s="236"/>
      <c r="P251" s="236"/>
      <c r="Q251" s="236"/>
      <c r="R251" s="236"/>
      <c r="S251" s="236"/>
      <c r="T251" s="24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T251" s="18" t="s">
        <v>414</v>
      </c>
      <c r="AU251" s="18" t="s">
        <v>86</v>
      </c>
    </row>
    <row r="252" spans="1:65" s="2" customFormat="1" ht="6.95" customHeight="1">
      <c r="A252" s="35"/>
      <c r="B252" s="48"/>
      <c r="C252" s="49"/>
      <c r="D252" s="49"/>
      <c r="E252" s="49"/>
      <c r="F252" s="49"/>
      <c r="G252" s="49"/>
      <c r="H252" s="49"/>
      <c r="I252" s="49"/>
      <c r="J252" s="49"/>
      <c r="K252" s="49"/>
      <c r="L252" s="40"/>
      <c r="M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</row>
  </sheetData>
  <sheetProtection algorithmName="SHA-512" hashValue="9RZh7FvMFvkaFilQDcuRZmOhNtRd58xc2xIme6gQcDNhEH7AF94QrpWNknbUuRiozqR28r3p1OYfpIARjmnLJw==" saltValue="oJhFp4WjWbr1uOZalEJQLYHopviv+eTKUWrK0KiqHRH8RmLr1ZzOl3hjzzO6acEih9S0Umt2ceTG0rS1Py7ASw==" spinCount="100000" sheet="1" objects="1" scenarios="1" formatColumns="0" formatRows="0" autoFilter="0"/>
  <autoFilter ref="C91:K251"/>
  <mergeCells count="9">
    <mergeCell ref="E50:H50"/>
    <mergeCell ref="E82:H82"/>
    <mergeCell ref="E84:H8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162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1287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1288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783</v>
      </c>
      <c r="BA6" s="239" t="s">
        <v>784</v>
      </c>
      <c r="BB6" s="239" t="s">
        <v>559</v>
      </c>
      <c r="BC6" s="239" t="s">
        <v>954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786</v>
      </c>
      <c r="BA7" s="239" t="s">
        <v>787</v>
      </c>
      <c r="BB7" s="239" t="s">
        <v>230</v>
      </c>
      <c r="BC7" s="239" t="s">
        <v>1289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790</v>
      </c>
      <c r="BA8" s="239" t="s">
        <v>791</v>
      </c>
      <c r="BB8" s="239" t="s">
        <v>559</v>
      </c>
      <c r="BC8" s="239" t="s">
        <v>1290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1291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793</v>
      </c>
      <c r="BA9" s="239" t="s">
        <v>794</v>
      </c>
      <c r="BB9" s="239" t="s">
        <v>559</v>
      </c>
      <c r="BC9" s="239" t="s">
        <v>795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796</v>
      </c>
      <c r="BA10" s="239" t="s">
        <v>797</v>
      </c>
      <c r="BB10" s="239" t="s">
        <v>230</v>
      </c>
      <c r="BC10" s="239" t="s">
        <v>795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654</v>
      </c>
      <c r="BA11" s="239" t="s">
        <v>655</v>
      </c>
      <c r="BB11" s="239" t="s">
        <v>230</v>
      </c>
      <c r="BC11" s="239" t="s">
        <v>1259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1221</v>
      </c>
      <c r="BA12" s="239" t="s">
        <v>1222</v>
      </c>
      <c r="BB12" s="239" t="s">
        <v>559</v>
      </c>
      <c r="BC12" s="239" t="s">
        <v>169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ROUND((SUM(BE91:BE241)),  2)</f>
        <v>0</v>
      </c>
      <c r="G33" s="35"/>
      <c r="H33" s="35"/>
      <c r="I33" s="119">
        <v>0.21</v>
      </c>
      <c r="J33" s="118">
        <f>ROUND(((SUM(BE91:BE241))*I33),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ROUND((SUM(BF91:BF241)),  2)</f>
        <v>0</v>
      </c>
      <c r="G34" s="35"/>
      <c r="H34" s="35"/>
      <c r="I34" s="119">
        <v>0.15</v>
      </c>
      <c r="J34" s="118">
        <f>ROUND(((SUM(BF91:BF241))*I34),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ROUND((SUM(BG91:BG241)),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ROUND((SUM(BH91:BH241)),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ROUND((SUM(BI91:BI241)),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27 - P1+P2+P3-15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J135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J153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J170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J210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J217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J219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J220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J232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J236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J237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27 - P1+P2+P3-15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P92+P219+P236</f>
        <v>0</v>
      </c>
      <c r="Q91" s="73"/>
      <c r="R91" s="155">
        <f>R92+R219+R236</f>
        <v>78.774792139999988</v>
      </c>
      <c r="S91" s="73"/>
      <c r="T91" s="156">
        <f>T92+T219+T236</f>
        <v>52.207700000000003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BK92+BK219+BK236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P93+P135+P153+P170+P210+P217</f>
        <v>0</v>
      </c>
      <c r="Q92" s="166"/>
      <c r="R92" s="167">
        <f>R93+R135+R153+R170+R210+R217</f>
        <v>78.206796139999994</v>
      </c>
      <c r="S92" s="166"/>
      <c r="T92" s="168">
        <f>T93+T135+T153+T170+T210+T217</f>
        <v>51.8127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BK93+BK135+BK153+BK170+BK210+BK217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SUM(P94:P134)</f>
        <v>0</v>
      </c>
      <c r="Q93" s="166"/>
      <c r="R93" s="167">
        <f>SUM(R94:R134)</f>
        <v>4.5839999999999995E-3</v>
      </c>
      <c r="S93" s="166"/>
      <c r="T93" s="168">
        <f>SUM(T94:T134)</f>
        <v>47.486699999999999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SUM(BK94:BK134)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801</v>
      </c>
      <c r="F94" s="176" t="s">
        <v>802</v>
      </c>
      <c r="G94" s="177" t="s">
        <v>230</v>
      </c>
      <c r="H94" s="178">
        <v>28.5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0.44</v>
      </c>
      <c r="T94" s="184">
        <f>S94*H94</f>
        <v>12.540000000000001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803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28.5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805</v>
      </c>
      <c r="F96" s="176" t="s">
        <v>806</v>
      </c>
      <c r="G96" s="177" t="s">
        <v>230</v>
      </c>
      <c r="H96" s="178">
        <v>28.5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0.32500000000000001</v>
      </c>
      <c r="T96" s="184">
        <f>S96*H96</f>
        <v>9.2625000000000011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807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28.5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273</v>
      </c>
      <c r="D98" s="174" t="s">
        <v>227</v>
      </c>
      <c r="E98" s="175" t="s">
        <v>228</v>
      </c>
      <c r="F98" s="176" t="s">
        <v>229</v>
      </c>
      <c r="G98" s="177" t="s">
        <v>230</v>
      </c>
      <c r="H98" s="178">
        <v>28.5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9.8000000000000004E-2</v>
      </c>
      <c r="T98" s="184">
        <f>S98*H98</f>
        <v>2.7930000000000001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808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28.5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809</v>
      </c>
      <c r="F100" s="176" t="s">
        <v>810</v>
      </c>
      <c r="G100" s="177" t="s">
        <v>230</v>
      </c>
      <c r="H100" s="178">
        <v>28.5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0.22</v>
      </c>
      <c r="T100" s="184">
        <f>S100*H100</f>
        <v>6.2700000000000005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811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28.5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812</v>
      </c>
      <c r="F102" s="176" t="s">
        <v>813</v>
      </c>
      <c r="G102" s="177" t="s">
        <v>230</v>
      </c>
      <c r="H102" s="178">
        <v>86.1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4.0000000000000003E-5</v>
      </c>
      <c r="R102" s="183">
        <f>Q102*H102</f>
        <v>3.444E-3</v>
      </c>
      <c r="S102" s="183">
        <v>9.1999999999999998E-2</v>
      </c>
      <c r="T102" s="184">
        <f>S102*H102</f>
        <v>7.9211999999999989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814</v>
      </c>
    </row>
    <row r="103" spans="1:65" s="15" customFormat="1" ht="11.25">
      <c r="B103" s="224"/>
      <c r="C103" s="225"/>
      <c r="D103" s="189" t="s">
        <v>234</v>
      </c>
      <c r="E103" s="226" t="s">
        <v>19</v>
      </c>
      <c r="F103" s="227" t="s">
        <v>815</v>
      </c>
      <c r="G103" s="225"/>
      <c r="H103" s="226" t="s">
        <v>19</v>
      </c>
      <c r="I103" s="228"/>
      <c r="J103" s="225"/>
      <c r="K103" s="225"/>
      <c r="L103" s="229"/>
      <c r="M103" s="230"/>
      <c r="N103" s="231"/>
      <c r="O103" s="231"/>
      <c r="P103" s="231"/>
      <c r="Q103" s="231"/>
      <c r="R103" s="231"/>
      <c r="S103" s="231"/>
      <c r="T103" s="232"/>
      <c r="AT103" s="233" t="s">
        <v>234</v>
      </c>
      <c r="AU103" s="233" t="s">
        <v>86</v>
      </c>
      <c r="AV103" s="15" t="s">
        <v>84</v>
      </c>
      <c r="AW103" s="15" t="s">
        <v>37</v>
      </c>
      <c r="AX103" s="15" t="s">
        <v>76</v>
      </c>
      <c r="AY103" s="233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786</v>
      </c>
      <c r="F104" s="191" t="s">
        <v>1292</v>
      </c>
      <c r="G104" s="188"/>
      <c r="H104" s="192">
        <v>86.1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790</v>
      </c>
      <c r="F105" s="191" t="s">
        <v>1293</v>
      </c>
      <c r="G105" s="188"/>
      <c r="H105" s="192">
        <v>46.8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796</v>
      </c>
      <c r="F106" s="191" t="s">
        <v>818</v>
      </c>
      <c r="G106" s="188"/>
      <c r="H106" s="192">
        <v>28.5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793</v>
      </c>
      <c r="F107" s="191" t="s">
        <v>819</v>
      </c>
      <c r="G107" s="188"/>
      <c r="H107" s="192">
        <v>28.5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820</v>
      </c>
      <c r="G108" s="188"/>
      <c r="H108" s="192">
        <v>86.1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44.25" customHeight="1">
      <c r="A109" s="35"/>
      <c r="B109" s="36"/>
      <c r="C109" s="174" t="s">
        <v>354</v>
      </c>
      <c r="D109" s="174" t="s">
        <v>227</v>
      </c>
      <c r="E109" s="175" t="s">
        <v>1226</v>
      </c>
      <c r="F109" s="176" t="s">
        <v>1227</v>
      </c>
      <c r="G109" s="177" t="s">
        <v>559</v>
      </c>
      <c r="H109" s="178">
        <v>30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0.28999999999999998</v>
      </c>
      <c r="T109" s="184">
        <f>S109*H109</f>
        <v>8.6999999999999993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1262</v>
      </c>
    </row>
    <row r="110" spans="1:65" s="13" customFormat="1" ht="11.25">
      <c r="B110" s="187"/>
      <c r="C110" s="188"/>
      <c r="D110" s="189" t="s">
        <v>234</v>
      </c>
      <c r="E110" s="190" t="s">
        <v>1221</v>
      </c>
      <c r="F110" s="191" t="s">
        <v>1263</v>
      </c>
      <c r="G110" s="188"/>
      <c r="H110" s="192">
        <v>30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24">
      <c r="A111" s="35"/>
      <c r="B111" s="36"/>
      <c r="C111" s="174" t="s">
        <v>358</v>
      </c>
      <c r="D111" s="174" t="s">
        <v>227</v>
      </c>
      <c r="E111" s="175" t="s">
        <v>821</v>
      </c>
      <c r="F111" s="176" t="s">
        <v>822</v>
      </c>
      <c r="G111" s="177" t="s">
        <v>230</v>
      </c>
      <c r="H111" s="178">
        <v>57</v>
      </c>
      <c r="I111" s="179"/>
      <c r="J111" s="180">
        <f>ROUND(I111*H111,2)</f>
        <v>0</v>
      </c>
      <c r="K111" s="176" t="s">
        <v>231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232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232</v>
      </c>
      <c r="BM111" s="185" t="s">
        <v>823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1230</v>
      </c>
      <c r="G112" s="188"/>
      <c r="H112" s="192">
        <v>57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84</v>
      </c>
      <c r="AY112" s="198" t="s">
        <v>225</v>
      </c>
    </row>
    <row r="113" spans="1:65" s="2" customFormat="1" ht="44.25" customHeight="1">
      <c r="A113" s="35"/>
      <c r="B113" s="36"/>
      <c r="C113" s="174" t="s">
        <v>365</v>
      </c>
      <c r="D113" s="174" t="s">
        <v>227</v>
      </c>
      <c r="E113" s="175" t="s">
        <v>246</v>
      </c>
      <c r="F113" s="176" t="s">
        <v>247</v>
      </c>
      <c r="G113" s="177" t="s">
        <v>248</v>
      </c>
      <c r="H113" s="178">
        <v>57.96</v>
      </c>
      <c r="I113" s="179"/>
      <c r="J113" s="180">
        <f>ROUND(I113*H113,2)</f>
        <v>0</v>
      </c>
      <c r="K113" s="176" t="s">
        <v>231</v>
      </c>
      <c r="L113" s="40"/>
      <c r="M113" s="181" t="s">
        <v>19</v>
      </c>
      <c r="N113" s="182" t="s">
        <v>47</v>
      </c>
      <c r="O113" s="65"/>
      <c r="P113" s="183">
        <f>O113*H113</f>
        <v>0</v>
      </c>
      <c r="Q113" s="183">
        <v>0</v>
      </c>
      <c r="R113" s="183">
        <f>Q113*H113</f>
        <v>0</v>
      </c>
      <c r="S113" s="183">
        <v>0</v>
      </c>
      <c r="T113" s="184">
        <f>S113*H113</f>
        <v>0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85" t="s">
        <v>232</v>
      </c>
      <c r="AT113" s="185" t="s">
        <v>227</v>
      </c>
      <c r="AU113" s="185" t="s">
        <v>86</v>
      </c>
      <c r="AY113" s="18" t="s">
        <v>225</v>
      </c>
      <c r="BE113" s="186">
        <f>IF(N113="základní",J113,0)</f>
        <v>0</v>
      </c>
      <c r="BF113" s="186">
        <f>IF(N113="snížená",J113,0)</f>
        <v>0</v>
      </c>
      <c r="BG113" s="186">
        <f>IF(N113="zákl. přenesená",J113,0)</f>
        <v>0</v>
      </c>
      <c r="BH113" s="186">
        <f>IF(N113="sníž. přenesená",J113,0)</f>
        <v>0</v>
      </c>
      <c r="BI113" s="186">
        <f>IF(N113="nulová",J113,0)</f>
        <v>0</v>
      </c>
      <c r="BJ113" s="18" t="s">
        <v>84</v>
      </c>
      <c r="BK113" s="186">
        <f>ROUND(I113*H113,2)</f>
        <v>0</v>
      </c>
      <c r="BL113" s="18" t="s">
        <v>232</v>
      </c>
      <c r="BM113" s="185" t="s">
        <v>825</v>
      </c>
    </row>
    <row r="114" spans="1:65" s="13" customFormat="1" ht="11.25">
      <c r="B114" s="187"/>
      <c r="C114" s="188"/>
      <c r="D114" s="189" t="s">
        <v>234</v>
      </c>
      <c r="E114" s="190" t="s">
        <v>19</v>
      </c>
      <c r="F114" s="191" t="s">
        <v>1264</v>
      </c>
      <c r="G114" s="188"/>
      <c r="H114" s="192">
        <v>57.96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76</v>
      </c>
      <c r="AY114" s="198" t="s">
        <v>225</v>
      </c>
    </row>
    <row r="115" spans="1:65" s="14" customFormat="1" ht="11.25">
      <c r="B115" s="199"/>
      <c r="C115" s="200"/>
      <c r="D115" s="189" t="s">
        <v>234</v>
      </c>
      <c r="E115" s="201" t="s">
        <v>778</v>
      </c>
      <c r="F115" s="202" t="s">
        <v>245</v>
      </c>
      <c r="G115" s="200"/>
      <c r="H115" s="203">
        <v>57.96</v>
      </c>
      <c r="I115" s="204"/>
      <c r="J115" s="200"/>
      <c r="K115" s="200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234</v>
      </c>
      <c r="AU115" s="209" t="s">
        <v>86</v>
      </c>
      <c r="AV115" s="14" t="s">
        <v>232</v>
      </c>
      <c r="AW115" s="14" t="s">
        <v>37</v>
      </c>
      <c r="AX115" s="14" t="s">
        <v>84</v>
      </c>
      <c r="AY115" s="209" t="s">
        <v>225</v>
      </c>
    </row>
    <row r="116" spans="1:65" s="2" customFormat="1" ht="60">
      <c r="A116" s="35"/>
      <c r="B116" s="36"/>
      <c r="C116" s="174" t="s">
        <v>369</v>
      </c>
      <c r="D116" s="174" t="s">
        <v>227</v>
      </c>
      <c r="E116" s="175" t="s">
        <v>832</v>
      </c>
      <c r="F116" s="176" t="s">
        <v>833</v>
      </c>
      <c r="G116" s="177" t="s">
        <v>248</v>
      </c>
      <c r="H116" s="178">
        <v>18.276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0</v>
      </c>
      <c r="R116" s="183">
        <f>Q116*H116</f>
        <v>0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232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232</v>
      </c>
      <c r="BM116" s="185" t="s">
        <v>834</v>
      </c>
    </row>
    <row r="117" spans="1:65" s="13" customFormat="1" ht="11.25">
      <c r="B117" s="187"/>
      <c r="C117" s="188"/>
      <c r="D117" s="189" t="s">
        <v>234</v>
      </c>
      <c r="E117" s="190" t="s">
        <v>19</v>
      </c>
      <c r="F117" s="191" t="s">
        <v>835</v>
      </c>
      <c r="G117" s="188"/>
      <c r="H117" s="192">
        <v>18.276</v>
      </c>
      <c r="I117" s="193"/>
      <c r="J117" s="188"/>
      <c r="K117" s="188"/>
      <c r="L117" s="194"/>
      <c r="M117" s="195"/>
      <c r="N117" s="196"/>
      <c r="O117" s="196"/>
      <c r="P117" s="196"/>
      <c r="Q117" s="196"/>
      <c r="R117" s="196"/>
      <c r="S117" s="196"/>
      <c r="T117" s="197"/>
      <c r="AT117" s="198" t="s">
        <v>234</v>
      </c>
      <c r="AU117" s="198" t="s">
        <v>86</v>
      </c>
      <c r="AV117" s="13" t="s">
        <v>86</v>
      </c>
      <c r="AW117" s="13" t="s">
        <v>37</v>
      </c>
      <c r="AX117" s="13" t="s">
        <v>84</v>
      </c>
      <c r="AY117" s="198" t="s">
        <v>225</v>
      </c>
    </row>
    <row r="118" spans="1:65" s="2" customFormat="1" ht="66.75" customHeight="1">
      <c r="A118" s="35"/>
      <c r="B118" s="36"/>
      <c r="C118" s="174" t="s">
        <v>111</v>
      </c>
      <c r="D118" s="174" t="s">
        <v>227</v>
      </c>
      <c r="E118" s="175" t="s">
        <v>836</v>
      </c>
      <c r="F118" s="176" t="s">
        <v>837</v>
      </c>
      <c r="G118" s="177" t="s">
        <v>248</v>
      </c>
      <c r="H118" s="178">
        <v>182.76</v>
      </c>
      <c r="I118" s="179"/>
      <c r="J118" s="180">
        <f>ROUND(I118*H118,2)</f>
        <v>0</v>
      </c>
      <c r="K118" s="176" t="s">
        <v>231</v>
      </c>
      <c r="L118" s="40"/>
      <c r="M118" s="181" t="s">
        <v>19</v>
      </c>
      <c r="N118" s="182" t="s">
        <v>47</v>
      </c>
      <c r="O118" s="65"/>
      <c r="P118" s="183">
        <f>O118*H118</f>
        <v>0</v>
      </c>
      <c r="Q118" s="183">
        <v>0</v>
      </c>
      <c r="R118" s="183">
        <f>Q118*H118</f>
        <v>0</v>
      </c>
      <c r="S118" s="183">
        <v>0</v>
      </c>
      <c r="T118" s="184">
        <f>S118*H118</f>
        <v>0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85" t="s">
        <v>232</v>
      </c>
      <c r="AT118" s="185" t="s">
        <v>227</v>
      </c>
      <c r="AU118" s="185" t="s">
        <v>86</v>
      </c>
      <c r="AY118" s="18" t="s">
        <v>225</v>
      </c>
      <c r="BE118" s="186">
        <f>IF(N118="základní",J118,0)</f>
        <v>0</v>
      </c>
      <c r="BF118" s="186">
        <f>IF(N118="snížená",J118,0)</f>
        <v>0</v>
      </c>
      <c r="BG118" s="186">
        <f>IF(N118="zákl. přenesená",J118,0)</f>
        <v>0</v>
      </c>
      <c r="BH118" s="186">
        <f>IF(N118="sníž. přenesená",J118,0)</f>
        <v>0</v>
      </c>
      <c r="BI118" s="186">
        <f>IF(N118="nulová",J118,0)</f>
        <v>0</v>
      </c>
      <c r="BJ118" s="18" t="s">
        <v>84</v>
      </c>
      <c r="BK118" s="186">
        <f>ROUND(I118*H118,2)</f>
        <v>0</v>
      </c>
      <c r="BL118" s="18" t="s">
        <v>232</v>
      </c>
      <c r="BM118" s="185" t="s">
        <v>838</v>
      </c>
    </row>
    <row r="119" spans="1:65" s="13" customFormat="1" ht="11.25">
      <c r="B119" s="187"/>
      <c r="C119" s="188"/>
      <c r="D119" s="189" t="s">
        <v>234</v>
      </c>
      <c r="E119" s="190" t="s">
        <v>19</v>
      </c>
      <c r="F119" s="191" t="s">
        <v>835</v>
      </c>
      <c r="G119" s="188"/>
      <c r="H119" s="192">
        <v>18.276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37</v>
      </c>
      <c r="AX119" s="13" t="s">
        <v>84</v>
      </c>
      <c r="AY119" s="198" t="s">
        <v>225</v>
      </c>
    </row>
    <row r="120" spans="1:65" s="13" customFormat="1" ht="11.25">
      <c r="B120" s="187"/>
      <c r="C120" s="188"/>
      <c r="D120" s="189" t="s">
        <v>234</v>
      </c>
      <c r="E120" s="188"/>
      <c r="F120" s="191" t="s">
        <v>839</v>
      </c>
      <c r="G120" s="188"/>
      <c r="H120" s="192">
        <v>182.76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4</v>
      </c>
      <c r="AX120" s="13" t="s">
        <v>84</v>
      </c>
      <c r="AY120" s="198" t="s">
        <v>225</v>
      </c>
    </row>
    <row r="121" spans="1:65" s="2" customFormat="1" ht="44.25" customHeight="1">
      <c r="A121" s="35"/>
      <c r="B121" s="36"/>
      <c r="C121" s="174" t="s">
        <v>114</v>
      </c>
      <c r="D121" s="174" t="s">
        <v>227</v>
      </c>
      <c r="E121" s="175" t="s">
        <v>840</v>
      </c>
      <c r="F121" s="176" t="s">
        <v>841</v>
      </c>
      <c r="G121" s="177" t="s">
        <v>361</v>
      </c>
      <c r="H121" s="178">
        <v>32.896999999999998</v>
      </c>
      <c r="I121" s="179"/>
      <c r="J121" s="180">
        <f>ROUND(I121*H121,2)</f>
        <v>0</v>
      </c>
      <c r="K121" s="176" t="s">
        <v>231</v>
      </c>
      <c r="L121" s="40"/>
      <c r="M121" s="181" t="s">
        <v>19</v>
      </c>
      <c r="N121" s="182" t="s">
        <v>47</v>
      </c>
      <c r="O121" s="65"/>
      <c r="P121" s="183">
        <f>O121*H121</f>
        <v>0</v>
      </c>
      <c r="Q121" s="183">
        <v>0</v>
      </c>
      <c r="R121" s="183">
        <f>Q121*H121</f>
        <v>0</v>
      </c>
      <c r="S121" s="183">
        <v>0</v>
      </c>
      <c r="T121" s="184">
        <f>S121*H121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R121" s="185" t="s">
        <v>232</v>
      </c>
      <c r="AT121" s="185" t="s">
        <v>227</v>
      </c>
      <c r="AU121" s="185" t="s">
        <v>86</v>
      </c>
      <c r="AY121" s="18" t="s">
        <v>225</v>
      </c>
      <c r="BE121" s="186">
        <f>IF(N121="základní",J121,0)</f>
        <v>0</v>
      </c>
      <c r="BF121" s="186">
        <f>IF(N121="snížená",J121,0)</f>
        <v>0</v>
      </c>
      <c r="BG121" s="186">
        <f>IF(N121="zákl. přenesená",J121,0)</f>
        <v>0</v>
      </c>
      <c r="BH121" s="186">
        <f>IF(N121="sníž. přenesená",J121,0)</f>
        <v>0</v>
      </c>
      <c r="BI121" s="186">
        <f>IF(N121="nulová",J121,0)</f>
        <v>0</v>
      </c>
      <c r="BJ121" s="18" t="s">
        <v>84</v>
      </c>
      <c r="BK121" s="186">
        <f>ROUND(I121*H121,2)</f>
        <v>0</v>
      </c>
      <c r="BL121" s="18" t="s">
        <v>232</v>
      </c>
      <c r="BM121" s="185" t="s">
        <v>842</v>
      </c>
    </row>
    <row r="122" spans="1:65" s="13" customFormat="1" ht="11.25">
      <c r="B122" s="187"/>
      <c r="C122" s="188"/>
      <c r="D122" s="189" t="s">
        <v>234</v>
      </c>
      <c r="E122" s="188"/>
      <c r="F122" s="191" t="s">
        <v>843</v>
      </c>
      <c r="G122" s="188"/>
      <c r="H122" s="192">
        <v>32.896999999999998</v>
      </c>
      <c r="I122" s="193"/>
      <c r="J122" s="188"/>
      <c r="K122" s="188"/>
      <c r="L122" s="194"/>
      <c r="M122" s="195"/>
      <c r="N122" s="196"/>
      <c r="O122" s="196"/>
      <c r="P122" s="196"/>
      <c r="Q122" s="196"/>
      <c r="R122" s="196"/>
      <c r="S122" s="196"/>
      <c r="T122" s="197"/>
      <c r="AT122" s="198" t="s">
        <v>234</v>
      </c>
      <c r="AU122" s="198" t="s">
        <v>86</v>
      </c>
      <c r="AV122" s="13" t="s">
        <v>86</v>
      </c>
      <c r="AW122" s="13" t="s">
        <v>4</v>
      </c>
      <c r="AX122" s="13" t="s">
        <v>84</v>
      </c>
      <c r="AY122" s="198" t="s">
        <v>225</v>
      </c>
    </row>
    <row r="123" spans="1:65" s="2" customFormat="1" ht="36">
      <c r="A123" s="35"/>
      <c r="B123" s="36"/>
      <c r="C123" s="174" t="s">
        <v>117</v>
      </c>
      <c r="D123" s="174" t="s">
        <v>227</v>
      </c>
      <c r="E123" s="175" t="s">
        <v>844</v>
      </c>
      <c r="F123" s="176" t="s">
        <v>845</v>
      </c>
      <c r="G123" s="177" t="s">
        <v>248</v>
      </c>
      <c r="H123" s="178">
        <v>18.276</v>
      </c>
      <c r="I123" s="179"/>
      <c r="J123" s="180">
        <f>ROUND(I123*H123,2)</f>
        <v>0</v>
      </c>
      <c r="K123" s="176" t="s">
        <v>231</v>
      </c>
      <c r="L123" s="40"/>
      <c r="M123" s="181" t="s">
        <v>19</v>
      </c>
      <c r="N123" s="182" t="s">
        <v>47</v>
      </c>
      <c r="O123" s="65"/>
      <c r="P123" s="183">
        <f>O123*H123</f>
        <v>0</v>
      </c>
      <c r="Q123" s="183">
        <v>0</v>
      </c>
      <c r="R123" s="183">
        <f>Q123*H123</f>
        <v>0</v>
      </c>
      <c r="S123" s="183">
        <v>0</v>
      </c>
      <c r="T123" s="184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5" t="s">
        <v>232</v>
      </c>
      <c r="AT123" s="185" t="s">
        <v>227</v>
      </c>
      <c r="AU123" s="185" t="s">
        <v>86</v>
      </c>
      <c r="AY123" s="18" t="s">
        <v>225</v>
      </c>
      <c r="BE123" s="186">
        <f>IF(N123="základní",J123,0)</f>
        <v>0</v>
      </c>
      <c r="BF123" s="186">
        <f>IF(N123="snížená",J123,0)</f>
        <v>0</v>
      </c>
      <c r="BG123" s="186">
        <f>IF(N123="zákl. přenesená",J123,0)</f>
        <v>0</v>
      </c>
      <c r="BH123" s="186">
        <f>IF(N123="sníž. přenesená",J123,0)</f>
        <v>0</v>
      </c>
      <c r="BI123" s="186">
        <f>IF(N123="nulová",J123,0)</f>
        <v>0</v>
      </c>
      <c r="BJ123" s="18" t="s">
        <v>84</v>
      </c>
      <c r="BK123" s="186">
        <f>ROUND(I123*H123,2)</f>
        <v>0</v>
      </c>
      <c r="BL123" s="18" t="s">
        <v>232</v>
      </c>
      <c r="BM123" s="185" t="s">
        <v>846</v>
      </c>
    </row>
    <row r="124" spans="1:65" s="13" customFormat="1" ht="11.25">
      <c r="B124" s="187"/>
      <c r="C124" s="188"/>
      <c r="D124" s="189" t="s">
        <v>234</v>
      </c>
      <c r="E124" s="190" t="s">
        <v>19</v>
      </c>
      <c r="F124" s="191" t="s">
        <v>835</v>
      </c>
      <c r="G124" s="188"/>
      <c r="H124" s="192">
        <v>18.276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84</v>
      </c>
      <c r="AY124" s="198" t="s">
        <v>225</v>
      </c>
    </row>
    <row r="125" spans="1:65" s="2" customFormat="1" ht="44.25" customHeight="1">
      <c r="A125" s="35"/>
      <c r="B125" s="36"/>
      <c r="C125" s="174" t="s">
        <v>120</v>
      </c>
      <c r="D125" s="174" t="s">
        <v>227</v>
      </c>
      <c r="E125" s="175" t="s">
        <v>274</v>
      </c>
      <c r="F125" s="176" t="s">
        <v>275</v>
      </c>
      <c r="G125" s="177" t="s">
        <v>248</v>
      </c>
      <c r="H125" s="178">
        <v>39.683999999999997</v>
      </c>
      <c r="I125" s="179"/>
      <c r="J125" s="180">
        <f>ROUND(I125*H125,2)</f>
        <v>0</v>
      </c>
      <c r="K125" s="176" t="s">
        <v>231</v>
      </c>
      <c r="L125" s="40"/>
      <c r="M125" s="181" t="s">
        <v>19</v>
      </c>
      <c r="N125" s="182" t="s">
        <v>47</v>
      </c>
      <c r="O125" s="65"/>
      <c r="P125" s="183">
        <f>O125*H125</f>
        <v>0</v>
      </c>
      <c r="Q125" s="183">
        <v>0</v>
      </c>
      <c r="R125" s="183">
        <f>Q125*H125</f>
        <v>0</v>
      </c>
      <c r="S125" s="183">
        <v>0</v>
      </c>
      <c r="T125" s="184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5" t="s">
        <v>232</v>
      </c>
      <c r="AT125" s="185" t="s">
        <v>227</v>
      </c>
      <c r="AU125" s="185" t="s">
        <v>86</v>
      </c>
      <c r="AY125" s="18" t="s">
        <v>225</v>
      </c>
      <c r="BE125" s="186">
        <f>IF(N125="základní",J125,0)</f>
        <v>0</v>
      </c>
      <c r="BF125" s="186">
        <f>IF(N125="snížená",J125,0)</f>
        <v>0</v>
      </c>
      <c r="BG125" s="186">
        <f>IF(N125="zákl. přenesená",J125,0)</f>
        <v>0</v>
      </c>
      <c r="BH125" s="186">
        <f>IF(N125="sníž. přenesená",J125,0)</f>
        <v>0</v>
      </c>
      <c r="BI125" s="186">
        <f>IF(N125="nulová",J125,0)</f>
        <v>0</v>
      </c>
      <c r="BJ125" s="18" t="s">
        <v>84</v>
      </c>
      <c r="BK125" s="186">
        <f>ROUND(I125*H125,2)</f>
        <v>0</v>
      </c>
      <c r="BL125" s="18" t="s">
        <v>232</v>
      </c>
      <c r="BM125" s="185" t="s">
        <v>847</v>
      </c>
    </row>
    <row r="126" spans="1:65" s="13" customFormat="1" ht="11.25">
      <c r="B126" s="187"/>
      <c r="C126" s="188"/>
      <c r="D126" s="189" t="s">
        <v>234</v>
      </c>
      <c r="E126" s="190" t="s">
        <v>19</v>
      </c>
      <c r="F126" s="191" t="s">
        <v>848</v>
      </c>
      <c r="G126" s="188"/>
      <c r="H126" s="192">
        <v>57.96</v>
      </c>
      <c r="I126" s="193"/>
      <c r="J126" s="188"/>
      <c r="K126" s="188"/>
      <c r="L126" s="194"/>
      <c r="M126" s="195"/>
      <c r="N126" s="196"/>
      <c r="O126" s="196"/>
      <c r="P126" s="196"/>
      <c r="Q126" s="196"/>
      <c r="R126" s="196"/>
      <c r="S126" s="196"/>
      <c r="T126" s="197"/>
      <c r="AT126" s="198" t="s">
        <v>234</v>
      </c>
      <c r="AU126" s="198" t="s">
        <v>86</v>
      </c>
      <c r="AV126" s="13" t="s">
        <v>86</v>
      </c>
      <c r="AW126" s="13" t="s">
        <v>37</v>
      </c>
      <c r="AX126" s="13" t="s">
        <v>76</v>
      </c>
      <c r="AY126" s="198" t="s">
        <v>225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849</v>
      </c>
      <c r="G127" s="188"/>
      <c r="H127" s="192">
        <v>-18.276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4" customFormat="1" ht="11.25">
      <c r="B128" s="199"/>
      <c r="C128" s="200"/>
      <c r="D128" s="189" t="s">
        <v>234</v>
      </c>
      <c r="E128" s="201" t="s">
        <v>775</v>
      </c>
      <c r="F128" s="202" t="s">
        <v>245</v>
      </c>
      <c r="G128" s="200"/>
      <c r="H128" s="203">
        <v>39.683999999999997</v>
      </c>
      <c r="I128" s="204"/>
      <c r="J128" s="200"/>
      <c r="K128" s="200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234</v>
      </c>
      <c r="AU128" s="209" t="s">
        <v>86</v>
      </c>
      <c r="AV128" s="14" t="s">
        <v>232</v>
      </c>
      <c r="AW128" s="14" t="s">
        <v>37</v>
      </c>
      <c r="AX128" s="14" t="s">
        <v>84</v>
      </c>
      <c r="AY128" s="209" t="s">
        <v>225</v>
      </c>
    </row>
    <row r="129" spans="1:65" s="2" customFormat="1" ht="36">
      <c r="A129" s="35"/>
      <c r="B129" s="36"/>
      <c r="C129" s="174" t="s">
        <v>123</v>
      </c>
      <c r="D129" s="174" t="s">
        <v>227</v>
      </c>
      <c r="E129" s="175" t="s">
        <v>850</v>
      </c>
      <c r="F129" s="176" t="s">
        <v>851</v>
      </c>
      <c r="G129" s="177" t="s">
        <v>230</v>
      </c>
      <c r="H129" s="178">
        <v>57</v>
      </c>
      <c r="I129" s="179"/>
      <c r="J129" s="180">
        <f>ROUND(I129*H129,2)</f>
        <v>0</v>
      </c>
      <c r="K129" s="176" t="s">
        <v>231</v>
      </c>
      <c r="L129" s="40"/>
      <c r="M129" s="181" t="s">
        <v>19</v>
      </c>
      <c r="N129" s="182" t="s">
        <v>47</v>
      </c>
      <c r="O129" s="65"/>
      <c r="P129" s="183">
        <f>O129*H129</f>
        <v>0</v>
      </c>
      <c r="Q129" s="183">
        <v>0</v>
      </c>
      <c r="R129" s="183">
        <f>Q129*H129</f>
        <v>0</v>
      </c>
      <c r="S129" s="183">
        <v>0</v>
      </c>
      <c r="T129" s="184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5" t="s">
        <v>232</v>
      </c>
      <c r="AT129" s="185" t="s">
        <v>227</v>
      </c>
      <c r="AU129" s="185" t="s">
        <v>86</v>
      </c>
      <c r="AY129" s="18" t="s">
        <v>225</v>
      </c>
      <c r="BE129" s="186">
        <f>IF(N129="základní",J129,0)</f>
        <v>0</v>
      </c>
      <c r="BF129" s="186">
        <f>IF(N129="snížená",J129,0)</f>
        <v>0</v>
      </c>
      <c r="BG129" s="186">
        <f>IF(N129="zákl. přenesená",J129,0)</f>
        <v>0</v>
      </c>
      <c r="BH129" s="186">
        <f>IF(N129="sníž. přenesená",J129,0)</f>
        <v>0</v>
      </c>
      <c r="BI129" s="186">
        <f>IF(N129="nulová",J129,0)</f>
        <v>0</v>
      </c>
      <c r="BJ129" s="18" t="s">
        <v>84</v>
      </c>
      <c r="BK129" s="186">
        <f>ROUND(I129*H129,2)</f>
        <v>0</v>
      </c>
      <c r="BL129" s="18" t="s">
        <v>232</v>
      </c>
      <c r="BM129" s="185" t="s">
        <v>852</v>
      </c>
    </row>
    <row r="130" spans="1:65" s="13" customFormat="1" ht="11.25">
      <c r="B130" s="187"/>
      <c r="C130" s="188"/>
      <c r="D130" s="189" t="s">
        <v>234</v>
      </c>
      <c r="E130" s="190" t="s">
        <v>19</v>
      </c>
      <c r="F130" s="191" t="s">
        <v>1230</v>
      </c>
      <c r="G130" s="188"/>
      <c r="H130" s="192">
        <v>57</v>
      </c>
      <c r="I130" s="193"/>
      <c r="J130" s="188"/>
      <c r="K130" s="188"/>
      <c r="L130" s="194"/>
      <c r="M130" s="195"/>
      <c r="N130" s="196"/>
      <c r="O130" s="196"/>
      <c r="P130" s="196"/>
      <c r="Q130" s="196"/>
      <c r="R130" s="196"/>
      <c r="S130" s="196"/>
      <c r="T130" s="197"/>
      <c r="AT130" s="198" t="s">
        <v>234</v>
      </c>
      <c r="AU130" s="198" t="s">
        <v>86</v>
      </c>
      <c r="AV130" s="13" t="s">
        <v>86</v>
      </c>
      <c r="AW130" s="13" t="s">
        <v>37</v>
      </c>
      <c r="AX130" s="13" t="s">
        <v>84</v>
      </c>
      <c r="AY130" s="198" t="s">
        <v>225</v>
      </c>
    </row>
    <row r="131" spans="1:65" s="2" customFormat="1" ht="36">
      <c r="A131" s="35"/>
      <c r="B131" s="36"/>
      <c r="C131" s="174" t="s">
        <v>8</v>
      </c>
      <c r="D131" s="174" t="s">
        <v>227</v>
      </c>
      <c r="E131" s="175" t="s">
        <v>853</v>
      </c>
      <c r="F131" s="176" t="s">
        <v>854</v>
      </c>
      <c r="G131" s="177" t="s">
        <v>230</v>
      </c>
      <c r="H131" s="178">
        <v>57</v>
      </c>
      <c r="I131" s="179"/>
      <c r="J131" s="180">
        <f>ROUND(I131*H131,2)</f>
        <v>0</v>
      </c>
      <c r="K131" s="176" t="s">
        <v>231</v>
      </c>
      <c r="L131" s="40"/>
      <c r="M131" s="181" t="s">
        <v>19</v>
      </c>
      <c r="N131" s="182" t="s">
        <v>47</v>
      </c>
      <c r="O131" s="65"/>
      <c r="P131" s="183">
        <f>O131*H131</f>
        <v>0</v>
      </c>
      <c r="Q131" s="183">
        <v>0</v>
      </c>
      <c r="R131" s="183">
        <f>Q131*H131</f>
        <v>0</v>
      </c>
      <c r="S131" s="183">
        <v>0</v>
      </c>
      <c r="T131" s="184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5" t="s">
        <v>232</v>
      </c>
      <c r="AT131" s="185" t="s">
        <v>227</v>
      </c>
      <c r="AU131" s="185" t="s">
        <v>86</v>
      </c>
      <c r="AY131" s="18" t="s">
        <v>225</v>
      </c>
      <c r="BE131" s="186">
        <f>IF(N131="základní",J131,0)</f>
        <v>0</v>
      </c>
      <c r="BF131" s="186">
        <f>IF(N131="snížená",J131,0)</f>
        <v>0</v>
      </c>
      <c r="BG131" s="186">
        <f>IF(N131="zákl. přenesená",J131,0)</f>
        <v>0</v>
      </c>
      <c r="BH131" s="186">
        <f>IF(N131="sníž. přenesená",J131,0)</f>
        <v>0</v>
      </c>
      <c r="BI131" s="186">
        <f>IF(N131="nulová",J131,0)</f>
        <v>0</v>
      </c>
      <c r="BJ131" s="18" t="s">
        <v>84</v>
      </c>
      <c r="BK131" s="186">
        <f>ROUND(I131*H131,2)</f>
        <v>0</v>
      </c>
      <c r="BL131" s="18" t="s">
        <v>232</v>
      </c>
      <c r="BM131" s="185" t="s">
        <v>855</v>
      </c>
    </row>
    <row r="132" spans="1:65" s="13" customFormat="1" ht="11.25">
      <c r="B132" s="187"/>
      <c r="C132" s="188"/>
      <c r="D132" s="189" t="s">
        <v>234</v>
      </c>
      <c r="E132" s="190" t="s">
        <v>19</v>
      </c>
      <c r="F132" s="191" t="s">
        <v>1230</v>
      </c>
      <c r="G132" s="188"/>
      <c r="H132" s="192">
        <v>57</v>
      </c>
      <c r="I132" s="193"/>
      <c r="J132" s="188"/>
      <c r="K132" s="188"/>
      <c r="L132" s="194"/>
      <c r="M132" s="195"/>
      <c r="N132" s="196"/>
      <c r="O132" s="196"/>
      <c r="P132" s="196"/>
      <c r="Q132" s="196"/>
      <c r="R132" s="196"/>
      <c r="S132" s="196"/>
      <c r="T132" s="197"/>
      <c r="AT132" s="198" t="s">
        <v>234</v>
      </c>
      <c r="AU132" s="198" t="s">
        <v>86</v>
      </c>
      <c r="AV132" s="13" t="s">
        <v>86</v>
      </c>
      <c r="AW132" s="13" t="s">
        <v>37</v>
      </c>
      <c r="AX132" s="13" t="s">
        <v>84</v>
      </c>
      <c r="AY132" s="198" t="s">
        <v>225</v>
      </c>
    </row>
    <row r="133" spans="1:65" s="2" customFormat="1" ht="16.5" customHeight="1">
      <c r="A133" s="35"/>
      <c r="B133" s="36"/>
      <c r="C133" s="210" t="s">
        <v>128</v>
      </c>
      <c r="D133" s="210" t="s">
        <v>410</v>
      </c>
      <c r="E133" s="211" t="s">
        <v>856</v>
      </c>
      <c r="F133" s="212" t="s">
        <v>857</v>
      </c>
      <c r="G133" s="213" t="s">
        <v>683</v>
      </c>
      <c r="H133" s="214">
        <v>1.1399999999999999</v>
      </c>
      <c r="I133" s="215"/>
      <c r="J133" s="216">
        <f>ROUND(I133*H133,2)</f>
        <v>0</v>
      </c>
      <c r="K133" s="212" t="s">
        <v>231</v>
      </c>
      <c r="L133" s="217"/>
      <c r="M133" s="218" t="s">
        <v>19</v>
      </c>
      <c r="N133" s="219" t="s">
        <v>47</v>
      </c>
      <c r="O133" s="65"/>
      <c r="P133" s="183">
        <f>O133*H133</f>
        <v>0</v>
      </c>
      <c r="Q133" s="183">
        <v>1E-3</v>
      </c>
      <c r="R133" s="183">
        <f>Q133*H133</f>
        <v>1.14E-3</v>
      </c>
      <c r="S133" s="183">
        <v>0</v>
      </c>
      <c r="T133" s="184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5" t="s">
        <v>365</v>
      </c>
      <c r="AT133" s="185" t="s">
        <v>410</v>
      </c>
      <c r="AU133" s="185" t="s">
        <v>86</v>
      </c>
      <c r="AY133" s="18" t="s">
        <v>225</v>
      </c>
      <c r="BE133" s="186">
        <f>IF(N133="základní",J133,0)</f>
        <v>0</v>
      </c>
      <c r="BF133" s="186">
        <f>IF(N133="snížená",J133,0)</f>
        <v>0</v>
      </c>
      <c r="BG133" s="186">
        <f>IF(N133="zákl. přenesená",J133,0)</f>
        <v>0</v>
      </c>
      <c r="BH133" s="186">
        <f>IF(N133="sníž. přenesená",J133,0)</f>
        <v>0</v>
      </c>
      <c r="BI133" s="186">
        <f>IF(N133="nulová",J133,0)</f>
        <v>0</v>
      </c>
      <c r="BJ133" s="18" t="s">
        <v>84</v>
      </c>
      <c r="BK133" s="186">
        <f>ROUND(I133*H133,2)</f>
        <v>0</v>
      </c>
      <c r="BL133" s="18" t="s">
        <v>232</v>
      </c>
      <c r="BM133" s="185" t="s">
        <v>858</v>
      </c>
    </row>
    <row r="134" spans="1:65" s="13" customFormat="1" ht="11.25">
      <c r="B134" s="187"/>
      <c r="C134" s="188"/>
      <c r="D134" s="189" t="s">
        <v>234</v>
      </c>
      <c r="E134" s="188"/>
      <c r="F134" s="191" t="s">
        <v>1265</v>
      </c>
      <c r="G134" s="188"/>
      <c r="H134" s="192">
        <v>1.1399999999999999</v>
      </c>
      <c r="I134" s="193"/>
      <c r="J134" s="188"/>
      <c r="K134" s="188"/>
      <c r="L134" s="194"/>
      <c r="M134" s="195"/>
      <c r="N134" s="196"/>
      <c r="O134" s="196"/>
      <c r="P134" s="196"/>
      <c r="Q134" s="196"/>
      <c r="R134" s="196"/>
      <c r="S134" s="196"/>
      <c r="T134" s="197"/>
      <c r="AT134" s="198" t="s">
        <v>234</v>
      </c>
      <c r="AU134" s="198" t="s">
        <v>86</v>
      </c>
      <c r="AV134" s="13" t="s">
        <v>86</v>
      </c>
      <c r="AW134" s="13" t="s">
        <v>4</v>
      </c>
      <c r="AX134" s="13" t="s">
        <v>84</v>
      </c>
      <c r="AY134" s="198" t="s">
        <v>225</v>
      </c>
    </row>
    <row r="135" spans="1:65" s="12" customFormat="1" ht="22.9" customHeight="1">
      <c r="B135" s="158"/>
      <c r="C135" s="159"/>
      <c r="D135" s="160" t="s">
        <v>75</v>
      </c>
      <c r="E135" s="172" t="s">
        <v>86</v>
      </c>
      <c r="F135" s="172" t="s">
        <v>300</v>
      </c>
      <c r="G135" s="159"/>
      <c r="H135" s="159"/>
      <c r="I135" s="162"/>
      <c r="J135" s="173">
        <f>BK135</f>
        <v>0</v>
      </c>
      <c r="K135" s="159"/>
      <c r="L135" s="164"/>
      <c r="M135" s="165"/>
      <c r="N135" s="166"/>
      <c r="O135" s="166"/>
      <c r="P135" s="167">
        <f>SUM(P136:P152)</f>
        <v>0</v>
      </c>
      <c r="Q135" s="166"/>
      <c r="R135" s="167">
        <f>SUM(R136:R152)</f>
        <v>51.01012514</v>
      </c>
      <c r="S135" s="166"/>
      <c r="T135" s="168">
        <f>SUM(T136:T152)</f>
        <v>0</v>
      </c>
      <c r="AR135" s="169" t="s">
        <v>84</v>
      </c>
      <c r="AT135" s="170" t="s">
        <v>75</v>
      </c>
      <c r="AU135" s="170" t="s">
        <v>84</v>
      </c>
      <c r="AY135" s="169" t="s">
        <v>225</v>
      </c>
      <c r="BK135" s="171">
        <f>SUM(BK136:BK152)</f>
        <v>0</v>
      </c>
    </row>
    <row r="136" spans="1:65" s="2" customFormat="1" ht="24">
      <c r="A136" s="35"/>
      <c r="B136" s="36"/>
      <c r="C136" s="174" t="s">
        <v>131</v>
      </c>
      <c r="D136" s="174" t="s">
        <v>227</v>
      </c>
      <c r="E136" s="175" t="s">
        <v>860</v>
      </c>
      <c r="F136" s="176" t="s">
        <v>861</v>
      </c>
      <c r="G136" s="177" t="s">
        <v>248</v>
      </c>
      <c r="H136" s="178">
        <v>1.32</v>
      </c>
      <c r="I136" s="179"/>
      <c r="J136" s="180">
        <f>ROUND(I136*H136,2)</f>
        <v>0</v>
      </c>
      <c r="K136" s="176" t="s">
        <v>231</v>
      </c>
      <c r="L136" s="40"/>
      <c r="M136" s="181" t="s">
        <v>19</v>
      </c>
      <c r="N136" s="182" t="s">
        <v>47</v>
      </c>
      <c r="O136" s="65"/>
      <c r="P136" s="183">
        <f>O136*H136</f>
        <v>0</v>
      </c>
      <c r="Q136" s="183">
        <v>2.2563399999999998</v>
      </c>
      <c r="R136" s="183">
        <f>Q136*H136</f>
        <v>2.9783687999999997</v>
      </c>
      <c r="S136" s="183">
        <v>0</v>
      </c>
      <c r="T136" s="184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5" t="s">
        <v>232</v>
      </c>
      <c r="AT136" s="185" t="s">
        <v>227</v>
      </c>
      <c r="AU136" s="185" t="s">
        <v>86</v>
      </c>
      <c r="AY136" s="18" t="s">
        <v>225</v>
      </c>
      <c r="BE136" s="186">
        <f>IF(N136="základní",J136,0)</f>
        <v>0</v>
      </c>
      <c r="BF136" s="186">
        <f>IF(N136="snížená",J136,0)</f>
        <v>0</v>
      </c>
      <c r="BG136" s="186">
        <f>IF(N136="zákl. přenesená",J136,0)</f>
        <v>0</v>
      </c>
      <c r="BH136" s="186">
        <f>IF(N136="sníž. přenesená",J136,0)</f>
        <v>0</v>
      </c>
      <c r="BI136" s="186">
        <f>IF(N136="nulová",J136,0)</f>
        <v>0</v>
      </c>
      <c r="BJ136" s="18" t="s">
        <v>84</v>
      </c>
      <c r="BK136" s="186">
        <f>ROUND(I136*H136,2)</f>
        <v>0</v>
      </c>
      <c r="BL136" s="18" t="s">
        <v>232</v>
      </c>
      <c r="BM136" s="185" t="s">
        <v>862</v>
      </c>
    </row>
    <row r="137" spans="1:65" s="13" customFormat="1" ht="11.25">
      <c r="B137" s="187"/>
      <c r="C137" s="188"/>
      <c r="D137" s="189" t="s">
        <v>234</v>
      </c>
      <c r="E137" s="190" t="s">
        <v>769</v>
      </c>
      <c r="F137" s="191" t="s">
        <v>863</v>
      </c>
      <c r="G137" s="188"/>
      <c r="H137" s="192">
        <v>1.32</v>
      </c>
      <c r="I137" s="193"/>
      <c r="J137" s="188"/>
      <c r="K137" s="188"/>
      <c r="L137" s="194"/>
      <c r="M137" s="195"/>
      <c r="N137" s="196"/>
      <c r="O137" s="196"/>
      <c r="P137" s="196"/>
      <c r="Q137" s="196"/>
      <c r="R137" s="196"/>
      <c r="S137" s="196"/>
      <c r="T137" s="197"/>
      <c r="AT137" s="198" t="s">
        <v>234</v>
      </c>
      <c r="AU137" s="198" t="s">
        <v>86</v>
      </c>
      <c r="AV137" s="13" t="s">
        <v>86</v>
      </c>
      <c r="AW137" s="13" t="s">
        <v>37</v>
      </c>
      <c r="AX137" s="13" t="s">
        <v>84</v>
      </c>
      <c r="AY137" s="198" t="s">
        <v>225</v>
      </c>
    </row>
    <row r="138" spans="1:65" s="2" customFormat="1" ht="33" customHeight="1">
      <c r="A138" s="35"/>
      <c r="B138" s="36"/>
      <c r="C138" s="174" t="s">
        <v>134</v>
      </c>
      <c r="D138" s="174" t="s">
        <v>227</v>
      </c>
      <c r="E138" s="175" t="s">
        <v>864</v>
      </c>
      <c r="F138" s="176" t="s">
        <v>865</v>
      </c>
      <c r="G138" s="177" t="s">
        <v>248</v>
      </c>
      <c r="H138" s="178">
        <v>18.84</v>
      </c>
      <c r="I138" s="179"/>
      <c r="J138" s="180">
        <f>ROUND(I138*H138,2)</f>
        <v>0</v>
      </c>
      <c r="K138" s="176" t="s">
        <v>231</v>
      </c>
      <c r="L138" s="40"/>
      <c r="M138" s="181" t="s">
        <v>19</v>
      </c>
      <c r="N138" s="182" t="s">
        <v>47</v>
      </c>
      <c r="O138" s="65"/>
      <c r="P138" s="183">
        <f>O138*H138</f>
        <v>0</v>
      </c>
      <c r="Q138" s="183">
        <v>2.45329</v>
      </c>
      <c r="R138" s="183">
        <f>Q138*H138</f>
        <v>46.219983599999999</v>
      </c>
      <c r="S138" s="183">
        <v>0</v>
      </c>
      <c r="T138" s="184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5" t="s">
        <v>232</v>
      </c>
      <c r="AT138" s="185" t="s">
        <v>227</v>
      </c>
      <c r="AU138" s="185" t="s">
        <v>86</v>
      </c>
      <c r="AY138" s="18" t="s">
        <v>225</v>
      </c>
      <c r="BE138" s="186">
        <f>IF(N138="základní",J138,0)</f>
        <v>0</v>
      </c>
      <c r="BF138" s="186">
        <f>IF(N138="snížená",J138,0)</f>
        <v>0</v>
      </c>
      <c r="BG138" s="186">
        <f>IF(N138="zákl. přenesená",J138,0)</f>
        <v>0</v>
      </c>
      <c r="BH138" s="186">
        <f>IF(N138="sníž. přenesená",J138,0)</f>
        <v>0</v>
      </c>
      <c r="BI138" s="186">
        <f>IF(N138="nulová",J138,0)</f>
        <v>0</v>
      </c>
      <c r="BJ138" s="18" t="s">
        <v>84</v>
      </c>
      <c r="BK138" s="186">
        <f>ROUND(I138*H138,2)</f>
        <v>0</v>
      </c>
      <c r="BL138" s="18" t="s">
        <v>232</v>
      </c>
      <c r="BM138" s="185" t="s">
        <v>866</v>
      </c>
    </row>
    <row r="139" spans="1:65" s="15" customFormat="1" ht="11.25">
      <c r="B139" s="224"/>
      <c r="C139" s="225"/>
      <c r="D139" s="189" t="s">
        <v>234</v>
      </c>
      <c r="E139" s="226" t="s">
        <v>19</v>
      </c>
      <c r="F139" s="227" t="s">
        <v>867</v>
      </c>
      <c r="G139" s="225"/>
      <c r="H139" s="226" t="s">
        <v>19</v>
      </c>
      <c r="I139" s="228"/>
      <c r="J139" s="225"/>
      <c r="K139" s="225"/>
      <c r="L139" s="229"/>
      <c r="M139" s="230"/>
      <c r="N139" s="231"/>
      <c r="O139" s="231"/>
      <c r="P139" s="231"/>
      <c r="Q139" s="231"/>
      <c r="R139" s="231"/>
      <c r="S139" s="231"/>
      <c r="T139" s="232"/>
      <c r="AT139" s="233" t="s">
        <v>234</v>
      </c>
      <c r="AU139" s="233" t="s">
        <v>86</v>
      </c>
      <c r="AV139" s="15" t="s">
        <v>84</v>
      </c>
      <c r="AW139" s="15" t="s">
        <v>37</v>
      </c>
      <c r="AX139" s="15" t="s">
        <v>76</v>
      </c>
      <c r="AY139" s="233" t="s">
        <v>225</v>
      </c>
    </row>
    <row r="140" spans="1:65" s="13" customFormat="1" ht="11.25">
      <c r="B140" s="187"/>
      <c r="C140" s="188"/>
      <c r="D140" s="189" t="s">
        <v>234</v>
      </c>
      <c r="E140" s="190" t="s">
        <v>19</v>
      </c>
      <c r="F140" s="191" t="s">
        <v>868</v>
      </c>
      <c r="G140" s="188"/>
      <c r="H140" s="192">
        <v>15.84</v>
      </c>
      <c r="I140" s="193"/>
      <c r="J140" s="188"/>
      <c r="K140" s="188"/>
      <c r="L140" s="194"/>
      <c r="M140" s="195"/>
      <c r="N140" s="196"/>
      <c r="O140" s="196"/>
      <c r="P140" s="196"/>
      <c r="Q140" s="196"/>
      <c r="R140" s="196"/>
      <c r="S140" s="196"/>
      <c r="T140" s="197"/>
      <c r="AT140" s="198" t="s">
        <v>234</v>
      </c>
      <c r="AU140" s="198" t="s">
        <v>86</v>
      </c>
      <c r="AV140" s="13" t="s">
        <v>86</v>
      </c>
      <c r="AW140" s="13" t="s">
        <v>37</v>
      </c>
      <c r="AX140" s="13" t="s">
        <v>76</v>
      </c>
      <c r="AY140" s="198" t="s">
        <v>225</v>
      </c>
    </row>
    <row r="141" spans="1:65" s="13" customFormat="1" ht="11.25">
      <c r="B141" s="187"/>
      <c r="C141" s="188"/>
      <c r="D141" s="189" t="s">
        <v>234</v>
      </c>
      <c r="E141" s="190" t="s">
        <v>19</v>
      </c>
      <c r="F141" s="191" t="s">
        <v>869</v>
      </c>
      <c r="G141" s="188"/>
      <c r="H141" s="192">
        <v>3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76</v>
      </c>
      <c r="AY141" s="198" t="s">
        <v>225</v>
      </c>
    </row>
    <row r="142" spans="1:65" s="14" customFormat="1" ht="11.25">
      <c r="B142" s="199"/>
      <c r="C142" s="200"/>
      <c r="D142" s="189" t="s">
        <v>234</v>
      </c>
      <c r="E142" s="201" t="s">
        <v>772</v>
      </c>
      <c r="F142" s="202" t="s">
        <v>245</v>
      </c>
      <c r="G142" s="200"/>
      <c r="H142" s="203">
        <v>18.84</v>
      </c>
      <c r="I142" s="204"/>
      <c r="J142" s="200"/>
      <c r="K142" s="200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234</v>
      </c>
      <c r="AU142" s="209" t="s">
        <v>86</v>
      </c>
      <c r="AV142" s="14" t="s">
        <v>232</v>
      </c>
      <c r="AW142" s="14" t="s">
        <v>37</v>
      </c>
      <c r="AX142" s="14" t="s">
        <v>84</v>
      </c>
      <c r="AY142" s="209" t="s">
        <v>225</v>
      </c>
    </row>
    <row r="143" spans="1:65" s="2" customFormat="1" ht="16.5" customHeight="1">
      <c r="A143" s="35"/>
      <c r="B143" s="36"/>
      <c r="C143" s="174" t="s">
        <v>137</v>
      </c>
      <c r="D143" s="174" t="s">
        <v>227</v>
      </c>
      <c r="E143" s="175" t="s">
        <v>328</v>
      </c>
      <c r="F143" s="176" t="s">
        <v>329</v>
      </c>
      <c r="G143" s="177" t="s">
        <v>230</v>
      </c>
      <c r="H143" s="178">
        <v>42.06</v>
      </c>
      <c r="I143" s="179"/>
      <c r="J143" s="180">
        <f>ROUND(I143*H143,2)</f>
        <v>0</v>
      </c>
      <c r="K143" s="176" t="s">
        <v>231</v>
      </c>
      <c r="L143" s="40"/>
      <c r="M143" s="181" t="s">
        <v>19</v>
      </c>
      <c r="N143" s="182" t="s">
        <v>47</v>
      </c>
      <c r="O143" s="65"/>
      <c r="P143" s="183">
        <f>O143*H143</f>
        <v>0</v>
      </c>
      <c r="Q143" s="183">
        <v>2.64E-3</v>
      </c>
      <c r="R143" s="183">
        <f>Q143*H143</f>
        <v>0.11103840000000001</v>
      </c>
      <c r="S143" s="183">
        <v>0</v>
      </c>
      <c r="T143" s="184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5" t="s">
        <v>232</v>
      </c>
      <c r="AT143" s="185" t="s">
        <v>227</v>
      </c>
      <c r="AU143" s="185" t="s">
        <v>86</v>
      </c>
      <c r="AY143" s="18" t="s">
        <v>225</v>
      </c>
      <c r="BE143" s="186">
        <f>IF(N143="základní",J143,0)</f>
        <v>0</v>
      </c>
      <c r="BF143" s="186">
        <f>IF(N143="snížená",J143,0)</f>
        <v>0</v>
      </c>
      <c r="BG143" s="186">
        <f>IF(N143="zákl. přenesená",J143,0)</f>
        <v>0</v>
      </c>
      <c r="BH143" s="186">
        <f>IF(N143="sníž. přenesená",J143,0)</f>
        <v>0</v>
      </c>
      <c r="BI143" s="186">
        <f>IF(N143="nulová",J143,0)</f>
        <v>0</v>
      </c>
      <c r="BJ143" s="18" t="s">
        <v>84</v>
      </c>
      <c r="BK143" s="186">
        <f>ROUND(I143*H143,2)</f>
        <v>0</v>
      </c>
      <c r="BL143" s="18" t="s">
        <v>232</v>
      </c>
      <c r="BM143" s="185" t="s">
        <v>870</v>
      </c>
    </row>
    <row r="144" spans="1:65" s="15" customFormat="1" ht="11.25">
      <c r="B144" s="224"/>
      <c r="C144" s="225"/>
      <c r="D144" s="189" t="s">
        <v>234</v>
      </c>
      <c r="E144" s="226" t="s">
        <v>19</v>
      </c>
      <c r="F144" s="227" t="s">
        <v>867</v>
      </c>
      <c r="G144" s="225"/>
      <c r="H144" s="226" t="s">
        <v>19</v>
      </c>
      <c r="I144" s="228"/>
      <c r="J144" s="225"/>
      <c r="K144" s="225"/>
      <c r="L144" s="229"/>
      <c r="M144" s="230"/>
      <c r="N144" s="231"/>
      <c r="O144" s="231"/>
      <c r="P144" s="231"/>
      <c r="Q144" s="231"/>
      <c r="R144" s="231"/>
      <c r="S144" s="231"/>
      <c r="T144" s="232"/>
      <c r="AT144" s="233" t="s">
        <v>234</v>
      </c>
      <c r="AU144" s="233" t="s">
        <v>86</v>
      </c>
      <c r="AV144" s="15" t="s">
        <v>84</v>
      </c>
      <c r="AW144" s="15" t="s">
        <v>37</v>
      </c>
      <c r="AX144" s="15" t="s">
        <v>76</v>
      </c>
      <c r="AY144" s="233" t="s">
        <v>225</v>
      </c>
    </row>
    <row r="145" spans="1:65" s="13" customFormat="1" ht="11.25">
      <c r="B145" s="187"/>
      <c r="C145" s="188"/>
      <c r="D145" s="189" t="s">
        <v>234</v>
      </c>
      <c r="E145" s="190" t="s">
        <v>19</v>
      </c>
      <c r="F145" s="191" t="s">
        <v>871</v>
      </c>
      <c r="G145" s="188"/>
      <c r="H145" s="192">
        <v>32.159999999999997</v>
      </c>
      <c r="I145" s="193"/>
      <c r="J145" s="188"/>
      <c r="K145" s="188"/>
      <c r="L145" s="194"/>
      <c r="M145" s="195"/>
      <c r="N145" s="196"/>
      <c r="O145" s="196"/>
      <c r="P145" s="196"/>
      <c r="Q145" s="196"/>
      <c r="R145" s="196"/>
      <c r="S145" s="196"/>
      <c r="T145" s="197"/>
      <c r="AT145" s="198" t="s">
        <v>234</v>
      </c>
      <c r="AU145" s="198" t="s">
        <v>86</v>
      </c>
      <c r="AV145" s="13" t="s">
        <v>86</v>
      </c>
      <c r="AW145" s="13" t="s">
        <v>37</v>
      </c>
      <c r="AX145" s="13" t="s">
        <v>76</v>
      </c>
      <c r="AY145" s="198" t="s">
        <v>225</v>
      </c>
    </row>
    <row r="146" spans="1:65" s="13" customFormat="1" ht="11.25">
      <c r="B146" s="187"/>
      <c r="C146" s="188"/>
      <c r="D146" s="189" t="s">
        <v>234</v>
      </c>
      <c r="E146" s="190" t="s">
        <v>19</v>
      </c>
      <c r="F146" s="191" t="s">
        <v>872</v>
      </c>
      <c r="G146" s="188"/>
      <c r="H146" s="192">
        <v>9.9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76</v>
      </c>
      <c r="AY146" s="198" t="s">
        <v>225</v>
      </c>
    </row>
    <row r="147" spans="1:65" s="14" customFormat="1" ht="11.25">
      <c r="B147" s="199"/>
      <c r="C147" s="200"/>
      <c r="D147" s="189" t="s">
        <v>234</v>
      </c>
      <c r="E147" s="201" t="s">
        <v>19</v>
      </c>
      <c r="F147" s="202" t="s">
        <v>245</v>
      </c>
      <c r="G147" s="200"/>
      <c r="H147" s="203">
        <v>42.06</v>
      </c>
      <c r="I147" s="204"/>
      <c r="J147" s="200"/>
      <c r="K147" s="200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234</v>
      </c>
      <c r="AU147" s="209" t="s">
        <v>86</v>
      </c>
      <c r="AV147" s="14" t="s">
        <v>232</v>
      </c>
      <c r="AW147" s="14" t="s">
        <v>37</v>
      </c>
      <c r="AX147" s="14" t="s">
        <v>84</v>
      </c>
      <c r="AY147" s="209" t="s">
        <v>225</v>
      </c>
    </row>
    <row r="148" spans="1:65" s="2" customFormat="1" ht="16.5" customHeight="1">
      <c r="A148" s="35"/>
      <c r="B148" s="36"/>
      <c r="C148" s="174" t="s">
        <v>140</v>
      </c>
      <c r="D148" s="174" t="s">
        <v>227</v>
      </c>
      <c r="E148" s="175" t="s">
        <v>355</v>
      </c>
      <c r="F148" s="176" t="s">
        <v>356</v>
      </c>
      <c r="G148" s="177" t="s">
        <v>230</v>
      </c>
      <c r="H148" s="178">
        <v>42.06</v>
      </c>
      <c r="I148" s="179"/>
      <c r="J148" s="180">
        <f>ROUND(I148*H148,2)</f>
        <v>0</v>
      </c>
      <c r="K148" s="176" t="s">
        <v>231</v>
      </c>
      <c r="L148" s="40"/>
      <c r="M148" s="181" t="s">
        <v>19</v>
      </c>
      <c r="N148" s="182" t="s">
        <v>47</v>
      </c>
      <c r="O148" s="65"/>
      <c r="P148" s="183">
        <f>O148*H148</f>
        <v>0</v>
      </c>
      <c r="Q148" s="183">
        <v>0</v>
      </c>
      <c r="R148" s="183">
        <f>Q148*H148</f>
        <v>0</v>
      </c>
      <c r="S148" s="183">
        <v>0</v>
      </c>
      <c r="T148" s="184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5" t="s">
        <v>232</v>
      </c>
      <c r="AT148" s="185" t="s">
        <v>227</v>
      </c>
      <c r="AU148" s="185" t="s">
        <v>86</v>
      </c>
      <c r="AY148" s="18" t="s">
        <v>225</v>
      </c>
      <c r="BE148" s="186">
        <f>IF(N148="základní",J148,0)</f>
        <v>0</v>
      </c>
      <c r="BF148" s="186">
        <f>IF(N148="snížená",J148,0)</f>
        <v>0</v>
      </c>
      <c r="BG148" s="186">
        <f>IF(N148="zákl. přenesená",J148,0)</f>
        <v>0</v>
      </c>
      <c r="BH148" s="186">
        <f>IF(N148="sníž. přenesená",J148,0)</f>
        <v>0</v>
      </c>
      <c r="BI148" s="186">
        <f>IF(N148="nulová",J148,0)</f>
        <v>0</v>
      </c>
      <c r="BJ148" s="18" t="s">
        <v>84</v>
      </c>
      <c r="BK148" s="186">
        <f>ROUND(I148*H148,2)</f>
        <v>0</v>
      </c>
      <c r="BL148" s="18" t="s">
        <v>232</v>
      </c>
      <c r="BM148" s="185" t="s">
        <v>873</v>
      </c>
    </row>
    <row r="149" spans="1:65" s="2" customFormat="1" ht="21.75" customHeight="1">
      <c r="A149" s="35"/>
      <c r="B149" s="36"/>
      <c r="C149" s="174" t="s">
        <v>7</v>
      </c>
      <c r="D149" s="174" t="s">
        <v>227</v>
      </c>
      <c r="E149" s="175" t="s">
        <v>874</v>
      </c>
      <c r="F149" s="176" t="s">
        <v>875</v>
      </c>
      <c r="G149" s="177" t="s">
        <v>361</v>
      </c>
      <c r="H149" s="178">
        <v>0.84799999999999998</v>
      </c>
      <c r="I149" s="179"/>
      <c r="J149" s="180">
        <f>ROUND(I149*H149,2)</f>
        <v>0</v>
      </c>
      <c r="K149" s="176" t="s">
        <v>231</v>
      </c>
      <c r="L149" s="40"/>
      <c r="M149" s="181" t="s">
        <v>19</v>
      </c>
      <c r="N149" s="182" t="s">
        <v>47</v>
      </c>
      <c r="O149" s="65"/>
      <c r="P149" s="183">
        <f>O149*H149</f>
        <v>0</v>
      </c>
      <c r="Q149" s="183">
        <v>1.0606199999999999</v>
      </c>
      <c r="R149" s="183">
        <f>Q149*H149</f>
        <v>0.89940575999999983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232</v>
      </c>
      <c r="AT149" s="185" t="s">
        <v>227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876</v>
      </c>
    </row>
    <row r="150" spans="1:65" s="13" customFormat="1" ht="11.25">
      <c r="B150" s="187"/>
      <c r="C150" s="188"/>
      <c r="D150" s="189" t="s">
        <v>234</v>
      </c>
      <c r="E150" s="190" t="s">
        <v>19</v>
      </c>
      <c r="F150" s="191" t="s">
        <v>877</v>
      </c>
      <c r="G150" s="188"/>
      <c r="H150" s="192">
        <v>0.84799999999999998</v>
      </c>
      <c r="I150" s="193"/>
      <c r="J150" s="188"/>
      <c r="K150" s="188"/>
      <c r="L150" s="194"/>
      <c r="M150" s="195"/>
      <c r="N150" s="196"/>
      <c r="O150" s="196"/>
      <c r="P150" s="196"/>
      <c r="Q150" s="196"/>
      <c r="R150" s="196"/>
      <c r="S150" s="196"/>
      <c r="T150" s="197"/>
      <c r="AT150" s="198" t="s">
        <v>234</v>
      </c>
      <c r="AU150" s="198" t="s">
        <v>86</v>
      </c>
      <c r="AV150" s="13" t="s">
        <v>86</v>
      </c>
      <c r="AW150" s="13" t="s">
        <v>37</v>
      </c>
      <c r="AX150" s="13" t="s">
        <v>84</v>
      </c>
      <c r="AY150" s="198" t="s">
        <v>225</v>
      </c>
    </row>
    <row r="151" spans="1:65" s="2" customFormat="1" ht="24">
      <c r="A151" s="35"/>
      <c r="B151" s="36"/>
      <c r="C151" s="174" t="s">
        <v>145</v>
      </c>
      <c r="D151" s="174" t="s">
        <v>227</v>
      </c>
      <c r="E151" s="175" t="s">
        <v>359</v>
      </c>
      <c r="F151" s="176" t="s">
        <v>360</v>
      </c>
      <c r="G151" s="177" t="s">
        <v>361</v>
      </c>
      <c r="H151" s="178">
        <v>0.754</v>
      </c>
      <c r="I151" s="179"/>
      <c r="J151" s="180">
        <f>ROUND(I151*H151,2)</f>
        <v>0</v>
      </c>
      <c r="K151" s="176" t="s">
        <v>231</v>
      </c>
      <c r="L151" s="40"/>
      <c r="M151" s="181" t="s">
        <v>19</v>
      </c>
      <c r="N151" s="182" t="s">
        <v>47</v>
      </c>
      <c r="O151" s="65"/>
      <c r="P151" s="183">
        <f>O151*H151</f>
        <v>0</v>
      </c>
      <c r="Q151" s="183">
        <v>1.06277</v>
      </c>
      <c r="R151" s="183">
        <f>Q151*H151</f>
        <v>0.80132857999999996</v>
      </c>
      <c r="S151" s="183">
        <v>0</v>
      </c>
      <c r="T151" s="184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5" t="s">
        <v>232</v>
      </c>
      <c r="AT151" s="185" t="s">
        <v>227</v>
      </c>
      <c r="AU151" s="185" t="s">
        <v>86</v>
      </c>
      <c r="AY151" s="18" t="s">
        <v>225</v>
      </c>
      <c r="BE151" s="186">
        <f>IF(N151="základní",J151,0)</f>
        <v>0</v>
      </c>
      <c r="BF151" s="186">
        <f>IF(N151="snížená",J151,0)</f>
        <v>0</v>
      </c>
      <c r="BG151" s="186">
        <f>IF(N151="zákl. přenesená",J151,0)</f>
        <v>0</v>
      </c>
      <c r="BH151" s="186">
        <f>IF(N151="sníž. přenesená",J151,0)</f>
        <v>0</v>
      </c>
      <c r="BI151" s="186">
        <f>IF(N151="nulová",J151,0)</f>
        <v>0</v>
      </c>
      <c r="BJ151" s="18" t="s">
        <v>84</v>
      </c>
      <c r="BK151" s="186">
        <f>ROUND(I151*H151,2)</f>
        <v>0</v>
      </c>
      <c r="BL151" s="18" t="s">
        <v>232</v>
      </c>
      <c r="BM151" s="185" t="s">
        <v>878</v>
      </c>
    </row>
    <row r="152" spans="1:65" s="13" customFormat="1" ht="11.25">
      <c r="B152" s="187"/>
      <c r="C152" s="188"/>
      <c r="D152" s="189" t="s">
        <v>234</v>
      </c>
      <c r="E152" s="190" t="s">
        <v>19</v>
      </c>
      <c r="F152" s="191" t="s">
        <v>879</v>
      </c>
      <c r="G152" s="188"/>
      <c r="H152" s="192">
        <v>0.754</v>
      </c>
      <c r="I152" s="193"/>
      <c r="J152" s="188"/>
      <c r="K152" s="188"/>
      <c r="L152" s="194"/>
      <c r="M152" s="195"/>
      <c r="N152" s="196"/>
      <c r="O152" s="196"/>
      <c r="P152" s="196"/>
      <c r="Q152" s="196"/>
      <c r="R152" s="196"/>
      <c r="S152" s="196"/>
      <c r="T152" s="197"/>
      <c r="AT152" s="198" t="s">
        <v>234</v>
      </c>
      <c r="AU152" s="198" t="s">
        <v>86</v>
      </c>
      <c r="AV152" s="13" t="s">
        <v>86</v>
      </c>
      <c r="AW152" s="13" t="s">
        <v>37</v>
      </c>
      <c r="AX152" s="13" t="s">
        <v>84</v>
      </c>
      <c r="AY152" s="198" t="s">
        <v>225</v>
      </c>
    </row>
    <row r="153" spans="1:65" s="12" customFormat="1" ht="22.9" customHeight="1">
      <c r="B153" s="158"/>
      <c r="C153" s="159"/>
      <c r="D153" s="160" t="s">
        <v>75</v>
      </c>
      <c r="E153" s="172" t="s">
        <v>327</v>
      </c>
      <c r="F153" s="172" t="s">
        <v>364</v>
      </c>
      <c r="G153" s="159"/>
      <c r="H153" s="159"/>
      <c r="I153" s="162"/>
      <c r="J153" s="173">
        <f>BK153</f>
        <v>0</v>
      </c>
      <c r="K153" s="159"/>
      <c r="L153" s="164"/>
      <c r="M153" s="165"/>
      <c r="N153" s="166"/>
      <c r="O153" s="166"/>
      <c r="P153" s="167">
        <f>SUM(P154:P169)</f>
        <v>0</v>
      </c>
      <c r="Q153" s="166"/>
      <c r="R153" s="167">
        <f>SUM(R154:R169)</f>
        <v>0</v>
      </c>
      <c r="S153" s="166"/>
      <c r="T153" s="168">
        <f>SUM(T154:T169)</f>
        <v>0</v>
      </c>
      <c r="AR153" s="169" t="s">
        <v>84</v>
      </c>
      <c r="AT153" s="170" t="s">
        <v>75</v>
      </c>
      <c r="AU153" s="170" t="s">
        <v>84</v>
      </c>
      <c r="AY153" s="169" t="s">
        <v>225</v>
      </c>
      <c r="BK153" s="171">
        <f>SUM(BK154:BK169)</f>
        <v>0</v>
      </c>
    </row>
    <row r="154" spans="1:65" s="2" customFormat="1" ht="24">
      <c r="A154" s="35"/>
      <c r="B154" s="36"/>
      <c r="C154" s="174" t="s">
        <v>148</v>
      </c>
      <c r="D154" s="174" t="s">
        <v>227</v>
      </c>
      <c r="E154" s="175" t="s">
        <v>880</v>
      </c>
      <c r="F154" s="176" t="s">
        <v>881</v>
      </c>
      <c r="G154" s="177" t="s">
        <v>230</v>
      </c>
      <c r="H154" s="178">
        <v>28.5</v>
      </c>
      <c r="I154" s="179"/>
      <c r="J154" s="180">
        <f>ROUND(I154*H154,2)</f>
        <v>0</v>
      </c>
      <c r="K154" s="176" t="s">
        <v>231</v>
      </c>
      <c r="L154" s="40"/>
      <c r="M154" s="181" t="s">
        <v>19</v>
      </c>
      <c r="N154" s="182" t="s">
        <v>47</v>
      </c>
      <c r="O154" s="65"/>
      <c r="P154" s="183">
        <f>O154*H154</f>
        <v>0</v>
      </c>
      <c r="Q154" s="183">
        <v>0</v>
      </c>
      <c r="R154" s="183">
        <f>Q154*H154</f>
        <v>0</v>
      </c>
      <c r="S154" s="183">
        <v>0</v>
      </c>
      <c r="T154" s="184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5" t="s">
        <v>232</v>
      </c>
      <c r="AT154" s="185" t="s">
        <v>227</v>
      </c>
      <c r="AU154" s="185" t="s">
        <v>86</v>
      </c>
      <c r="AY154" s="18" t="s">
        <v>225</v>
      </c>
      <c r="BE154" s="186">
        <f>IF(N154="základní",J154,0)</f>
        <v>0</v>
      </c>
      <c r="BF154" s="186">
        <f>IF(N154="snížená",J154,0)</f>
        <v>0</v>
      </c>
      <c r="BG154" s="186">
        <f>IF(N154="zákl. přenesená",J154,0)</f>
        <v>0</v>
      </c>
      <c r="BH154" s="186">
        <f>IF(N154="sníž. přenesená",J154,0)</f>
        <v>0</v>
      </c>
      <c r="BI154" s="186">
        <f>IF(N154="nulová",J154,0)</f>
        <v>0</v>
      </c>
      <c r="BJ154" s="18" t="s">
        <v>84</v>
      </c>
      <c r="BK154" s="186">
        <f>ROUND(I154*H154,2)</f>
        <v>0</v>
      </c>
      <c r="BL154" s="18" t="s">
        <v>232</v>
      </c>
      <c r="BM154" s="185" t="s">
        <v>882</v>
      </c>
    </row>
    <row r="155" spans="1:65" s="13" customFormat="1" ht="11.25">
      <c r="B155" s="187"/>
      <c r="C155" s="188"/>
      <c r="D155" s="189" t="s">
        <v>234</v>
      </c>
      <c r="E155" s="190" t="s">
        <v>19</v>
      </c>
      <c r="F155" s="191" t="s">
        <v>804</v>
      </c>
      <c r="G155" s="188"/>
      <c r="H155" s="192">
        <v>28.5</v>
      </c>
      <c r="I155" s="193"/>
      <c r="J155" s="188"/>
      <c r="K155" s="188"/>
      <c r="L155" s="194"/>
      <c r="M155" s="195"/>
      <c r="N155" s="196"/>
      <c r="O155" s="196"/>
      <c r="P155" s="196"/>
      <c r="Q155" s="196"/>
      <c r="R155" s="196"/>
      <c r="S155" s="196"/>
      <c r="T155" s="197"/>
      <c r="AT155" s="198" t="s">
        <v>234</v>
      </c>
      <c r="AU155" s="198" t="s">
        <v>86</v>
      </c>
      <c r="AV155" s="13" t="s">
        <v>86</v>
      </c>
      <c r="AW155" s="13" t="s">
        <v>37</v>
      </c>
      <c r="AX155" s="13" t="s">
        <v>84</v>
      </c>
      <c r="AY155" s="198" t="s">
        <v>225</v>
      </c>
    </row>
    <row r="156" spans="1:65" s="2" customFormat="1" ht="48">
      <c r="A156" s="35"/>
      <c r="B156" s="36"/>
      <c r="C156" s="174" t="s">
        <v>151</v>
      </c>
      <c r="D156" s="174" t="s">
        <v>227</v>
      </c>
      <c r="E156" s="175" t="s">
        <v>883</v>
      </c>
      <c r="F156" s="176" t="s">
        <v>884</v>
      </c>
      <c r="G156" s="177" t="s">
        <v>230</v>
      </c>
      <c r="H156" s="178">
        <v>28.5</v>
      </c>
      <c r="I156" s="179"/>
      <c r="J156" s="180">
        <f>ROUND(I156*H156,2)</f>
        <v>0</v>
      </c>
      <c r="K156" s="176" t="s">
        <v>231</v>
      </c>
      <c r="L156" s="40"/>
      <c r="M156" s="181" t="s">
        <v>19</v>
      </c>
      <c r="N156" s="182" t="s">
        <v>47</v>
      </c>
      <c r="O156" s="65"/>
      <c r="P156" s="183">
        <f>O156*H156</f>
        <v>0</v>
      </c>
      <c r="Q156" s="183">
        <v>0</v>
      </c>
      <c r="R156" s="183">
        <f>Q156*H156</f>
        <v>0</v>
      </c>
      <c r="S156" s="183">
        <v>0</v>
      </c>
      <c r="T156" s="184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5" t="s">
        <v>232</v>
      </c>
      <c r="AT156" s="185" t="s">
        <v>227</v>
      </c>
      <c r="AU156" s="185" t="s">
        <v>86</v>
      </c>
      <c r="AY156" s="18" t="s">
        <v>225</v>
      </c>
      <c r="BE156" s="186">
        <f>IF(N156="základní",J156,0)</f>
        <v>0</v>
      </c>
      <c r="BF156" s="186">
        <f>IF(N156="snížená",J156,0)</f>
        <v>0</v>
      </c>
      <c r="BG156" s="186">
        <f>IF(N156="zákl. přenesená",J156,0)</f>
        <v>0</v>
      </c>
      <c r="BH156" s="186">
        <f>IF(N156="sníž. přenesená",J156,0)</f>
        <v>0</v>
      </c>
      <c r="BI156" s="186">
        <f>IF(N156="nulová",J156,0)</f>
        <v>0</v>
      </c>
      <c r="BJ156" s="18" t="s">
        <v>84</v>
      </c>
      <c r="BK156" s="186">
        <f>ROUND(I156*H156,2)</f>
        <v>0</v>
      </c>
      <c r="BL156" s="18" t="s">
        <v>232</v>
      </c>
      <c r="BM156" s="185" t="s">
        <v>885</v>
      </c>
    </row>
    <row r="157" spans="1:65" s="13" customFormat="1" ht="11.25">
      <c r="B157" s="187"/>
      <c r="C157" s="188"/>
      <c r="D157" s="189" t="s">
        <v>234</v>
      </c>
      <c r="E157" s="190" t="s">
        <v>19</v>
      </c>
      <c r="F157" s="191" t="s">
        <v>804</v>
      </c>
      <c r="G157" s="188"/>
      <c r="H157" s="192">
        <v>28.5</v>
      </c>
      <c r="I157" s="193"/>
      <c r="J157" s="188"/>
      <c r="K157" s="188"/>
      <c r="L157" s="194"/>
      <c r="M157" s="195"/>
      <c r="N157" s="196"/>
      <c r="O157" s="196"/>
      <c r="P157" s="196"/>
      <c r="Q157" s="196"/>
      <c r="R157" s="196"/>
      <c r="S157" s="196"/>
      <c r="T157" s="197"/>
      <c r="AT157" s="198" t="s">
        <v>234</v>
      </c>
      <c r="AU157" s="198" t="s">
        <v>86</v>
      </c>
      <c r="AV157" s="13" t="s">
        <v>86</v>
      </c>
      <c r="AW157" s="13" t="s">
        <v>37</v>
      </c>
      <c r="AX157" s="13" t="s">
        <v>84</v>
      </c>
      <c r="AY157" s="198" t="s">
        <v>225</v>
      </c>
    </row>
    <row r="158" spans="1:65" s="2" customFormat="1" ht="36">
      <c r="A158" s="35"/>
      <c r="B158" s="36"/>
      <c r="C158" s="174" t="s">
        <v>154</v>
      </c>
      <c r="D158" s="174" t="s">
        <v>227</v>
      </c>
      <c r="E158" s="175" t="s">
        <v>886</v>
      </c>
      <c r="F158" s="176" t="s">
        <v>887</v>
      </c>
      <c r="G158" s="177" t="s">
        <v>230</v>
      </c>
      <c r="H158" s="178">
        <v>28.5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0</v>
      </c>
      <c r="R158" s="183">
        <f>Q158*H158</f>
        <v>0</v>
      </c>
      <c r="S158" s="183">
        <v>0</v>
      </c>
      <c r="T158" s="184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888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804</v>
      </c>
      <c r="G159" s="188"/>
      <c r="H159" s="192">
        <v>28.5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84</v>
      </c>
      <c r="AY159" s="198" t="s">
        <v>225</v>
      </c>
    </row>
    <row r="160" spans="1:65" s="2" customFormat="1" ht="24">
      <c r="A160" s="35"/>
      <c r="B160" s="36"/>
      <c r="C160" s="174" t="s">
        <v>157</v>
      </c>
      <c r="D160" s="174" t="s">
        <v>227</v>
      </c>
      <c r="E160" s="175" t="s">
        <v>889</v>
      </c>
      <c r="F160" s="176" t="s">
        <v>890</v>
      </c>
      <c r="G160" s="177" t="s">
        <v>230</v>
      </c>
      <c r="H160" s="178">
        <v>28.5</v>
      </c>
      <c r="I160" s="179"/>
      <c r="J160" s="180">
        <f>ROUND(I160*H160,2)</f>
        <v>0</v>
      </c>
      <c r="K160" s="176" t="s">
        <v>231</v>
      </c>
      <c r="L160" s="40"/>
      <c r="M160" s="181" t="s">
        <v>19</v>
      </c>
      <c r="N160" s="182" t="s">
        <v>47</v>
      </c>
      <c r="O160" s="65"/>
      <c r="P160" s="183">
        <f>O160*H160</f>
        <v>0</v>
      </c>
      <c r="Q160" s="183">
        <v>0</v>
      </c>
      <c r="R160" s="183">
        <f>Q160*H160</f>
        <v>0</v>
      </c>
      <c r="S160" s="183">
        <v>0</v>
      </c>
      <c r="T160" s="184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5" t="s">
        <v>232</v>
      </c>
      <c r="AT160" s="185" t="s">
        <v>227</v>
      </c>
      <c r="AU160" s="185" t="s">
        <v>86</v>
      </c>
      <c r="AY160" s="18" t="s">
        <v>225</v>
      </c>
      <c r="BE160" s="186">
        <f>IF(N160="základní",J160,0)</f>
        <v>0</v>
      </c>
      <c r="BF160" s="186">
        <f>IF(N160="snížená",J160,0)</f>
        <v>0</v>
      </c>
      <c r="BG160" s="186">
        <f>IF(N160="zákl. přenesená",J160,0)</f>
        <v>0</v>
      </c>
      <c r="BH160" s="186">
        <f>IF(N160="sníž. přenesená",J160,0)</f>
        <v>0</v>
      </c>
      <c r="BI160" s="186">
        <f>IF(N160="nulová",J160,0)</f>
        <v>0</v>
      </c>
      <c r="BJ160" s="18" t="s">
        <v>84</v>
      </c>
      <c r="BK160" s="186">
        <f>ROUND(I160*H160,2)</f>
        <v>0</v>
      </c>
      <c r="BL160" s="18" t="s">
        <v>232</v>
      </c>
      <c r="BM160" s="185" t="s">
        <v>891</v>
      </c>
    </row>
    <row r="161" spans="1:65" s="13" customFormat="1" ht="11.25">
      <c r="B161" s="187"/>
      <c r="C161" s="188"/>
      <c r="D161" s="189" t="s">
        <v>234</v>
      </c>
      <c r="E161" s="190" t="s">
        <v>19</v>
      </c>
      <c r="F161" s="191" t="s">
        <v>804</v>
      </c>
      <c r="G161" s="188"/>
      <c r="H161" s="192">
        <v>28.5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84</v>
      </c>
      <c r="AY161" s="198" t="s">
        <v>225</v>
      </c>
    </row>
    <row r="162" spans="1:65" s="2" customFormat="1" ht="24">
      <c r="A162" s="35"/>
      <c r="B162" s="36"/>
      <c r="C162" s="174" t="s">
        <v>160</v>
      </c>
      <c r="D162" s="174" t="s">
        <v>227</v>
      </c>
      <c r="E162" s="175" t="s">
        <v>892</v>
      </c>
      <c r="F162" s="176" t="s">
        <v>893</v>
      </c>
      <c r="G162" s="177" t="s">
        <v>230</v>
      </c>
      <c r="H162" s="178">
        <v>114.6</v>
      </c>
      <c r="I162" s="179"/>
      <c r="J162" s="180">
        <f>ROUND(I162*H162,2)</f>
        <v>0</v>
      </c>
      <c r="K162" s="176" t="s">
        <v>231</v>
      </c>
      <c r="L162" s="40"/>
      <c r="M162" s="181" t="s">
        <v>19</v>
      </c>
      <c r="N162" s="182" t="s">
        <v>47</v>
      </c>
      <c r="O162" s="65"/>
      <c r="P162" s="183">
        <f>O162*H162</f>
        <v>0</v>
      </c>
      <c r="Q162" s="183">
        <v>0</v>
      </c>
      <c r="R162" s="183">
        <f>Q162*H162</f>
        <v>0</v>
      </c>
      <c r="S162" s="183">
        <v>0</v>
      </c>
      <c r="T162" s="184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5" t="s">
        <v>232</v>
      </c>
      <c r="AT162" s="185" t="s">
        <v>227</v>
      </c>
      <c r="AU162" s="185" t="s">
        <v>86</v>
      </c>
      <c r="AY162" s="18" t="s">
        <v>225</v>
      </c>
      <c r="BE162" s="186">
        <f>IF(N162="základní",J162,0)</f>
        <v>0</v>
      </c>
      <c r="BF162" s="186">
        <f>IF(N162="snížená",J162,0)</f>
        <v>0</v>
      </c>
      <c r="BG162" s="186">
        <f>IF(N162="zákl. přenesená",J162,0)</f>
        <v>0</v>
      </c>
      <c r="BH162" s="186">
        <f>IF(N162="sníž. přenesená",J162,0)</f>
        <v>0</v>
      </c>
      <c r="BI162" s="186">
        <f>IF(N162="nulová",J162,0)</f>
        <v>0</v>
      </c>
      <c r="BJ162" s="18" t="s">
        <v>84</v>
      </c>
      <c r="BK162" s="186">
        <f>ROUND(I162*H162,2)</f>
        <v>0</v>
      </c>
      <c r="BL162" s="18" t="s">
        <v>232</v>
      </c>
      <c r="BM162" s="185" t="s">
        <v>894</v>
      </c>
    </row>
    <row r="163" spans="1:65" s="13" customFormat="1" ht="11.25">
      <c r="B163" s="187"/>
      <c r="C163" s="188"/>
      <c r="D163" s="189" t="s">
        <v>234</v>
      </c>
      <c r="E163" s="190" t="s">
        <v>19</v>
      </c>
      <c r="F163" s="191" t="s">
        <v>804</v>
      </c>
      <c r="G163" s="188"/>
      <c r="H163" s="192">
        <v>28.5</v>
      </c>
      <c r="I163" s="193"/>
      <c r="J163" s="188"/>
      <c r="K163" s="188"/>
      <c r="L163" s="194"/>
      <c r="M163" s="195"/>
      <c r="N163" s="196"/>
      <c r="O163" s="196"/>
      <c r="P163" s="196"/>
      <c r="Q163" s="196"/>
      <c r="R163" s="196"/>
      <c r="S163" s="196"/>
      <c r="T163" s="197"/>
      <c r="AT163" s="198" t="s">
        <v>234</v>
      </c>
      <c r="AU163" s="198" t="s">
        <v>86</v>
      </c>
      <c r="AV163" s="13" t="s">
        <v>86</v>
      </c>
      <c r="AW163" s="13" t="s">
        <v>37</v>
      </c>
      <c r="AX163" s="13" t="s">
        <v>76</v>
      </c>
      <c r="AY163" s="198" t="s">
        <v>225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820</v>
      </c>
      <c r="G164" s="188"/>
      <c r="H164" s="192">
        <v>86.1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76</v>
      </c>
      <c r="AY164" s="198" t="s">
        <v>225</v>
      </c>
    </row>
    <row r="165" spans="1:65" s="14" customFormat="1" ht="11.25">
      <c r="B165" s="199"/>
      <c r="C165" s="200"/>
      <c r="D165" s="189" t="s">
        <v>234</v>
      </c>
      <c r="E165" s="201" t="s">
        <v>19</v>
      </c>
      <c r="F165" s="202" t="s">
        <v>245</v>
      </c>
      <c r="G165" s="200"/>
      <c r="H165" s="203">
        <v>114.6</v>
      </c>
      <c r="I165" s="204"/>
      <c r="J165" s="200"/>
      <c r="K165" s="200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234</v>
      </c>
      <c r="AU165" s="209" t="s">
        <v>86</v>
      </c>
      <c r="AV165" s="14" t="s">
        <v>232</v>
      </c>
      <c r="AW165" s="14" t="s">
        <v>37</v>
      </c>
      <c r="AX165" s="14" t="s">
        <v>84</v>
      </c>
      <c r="AY165" s="209" t="s">
        <v>225</v>
      </c>
    </row>
    <row r="166" spans="1:65" s="2" customFormat="1" ht="44.25" customHeight="1">
      <c r="A166" s="35"/>
      <c r="B166" s="36"/>
      <c r="C166" s="174" t="s">
        <v>163</v>
      </c>
      <c r="D166" s="174" t="s">
        <v>227</v>
      </c>
      <c r="E166" s="175" t="s">
        <v>895</v>
      </c>
      <c r="F166" s="176" t="s">
        <v>896</v>
      </c>
      <c r="G166" s="177" t="s">
        <v>230</v>
      </c>
      <c r="H166" s="178">
        <v>86.1</v>
      </c>
      <c r="I166" s="179"/>
      <c r="J166" s="180">
        <f>ROUND(I166*H166,2)</f>
        <v>0</v>
      </c>
      <c r="K166" s="176" t="s">
        <v>231</v>
      </c>
      <c r="L166" s="40"/>
      <c r="M166" s="181" t="s">
        <v>19</v>
      </c>
      <c r="N166" s="182" t="s">
        <v>47</v>
      </c>
      <c r="O166" s="65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5" t="s">
        <v>232</v>
      </c>
      <c r="AT166" s="185" t="s">
        <v>227</v>
      </c>
      <c r="AU166" s="185" t="s">
        <v>86</v>
      </c>
      <c r="AY166" s="18" t="s">
        <v>225</v>
      </c>
      <c r="BE166" s="186">
        <f>IF(N166="základní",J166,0)</f>
        <v>0</v>
      </c>
      <c r="BF166" s="186">
        <f>IF(N166="snížená",J166,0)</f>
        <v>0</v>
      </c>
      <c r="BG166" s="186">
        <f>IF(N166="zákl. přenesená",J166,0)</f>
        <v>0</v>
      </c>
      <c r="BH166" s="186">
        <f>IF(N166="sníž. přenesená",J166,0)</f>
        <v>0</v>
      </c>
      <c r="BI166" s="186">
        <f>IF(N166="nulová",J166,0)</f>
        <v>0</v>
      </c>
      <c r="BJ166" s="18" t="s">
        <v>84</v>
      </c>
      <c r="BK166" s="186">
        <f>ROUND(I166*H166,2)</f>
        <v>0</v>
      </c>
      <c r="BL166" s="18" t="s">
        <v>232</v>
      </c>
      <c r="BM166" s="185" t="s">
        <v>897</v>
      </c>
    </row>
    <row r="167" spans="1:65" s="13" customFormat="1" ht="11.25">
      <c r="B167" s="187"/>
      <c r="C167" s="188"/>
      <c r="D167" s="189" t="s">
        <v>234</v>
      </c>
      <c r="E167" s="190" t="s">
        <v>19</v>
      </c>
      <c r="F167" s="191" t="s">
        <v>820</v>
      </c>
      <c r="G167" s="188"/>
      <c r="H167" s="192">
        <v>86.1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84</v>
      </c>
      <c r="AY167" s="198" t="s">
        <v>225</v>
      </c>
    </row>
    <row r="168" spans="1:65" s="2" customFormat="1" ht="44.25" customHeight="1">
      <c r="A168" s="35"/>
      <c r="B168" s="36"/>
      <c r="C168" s="174" t="s">
        <v>166</v>
      </c>
      <c r="D168" s="174" t="s">
        <v>227</v>
      </c>
      <c r="E168" s="175" t="s">
        <v>898</v>
      </c>
      <c r="F168" s="176" t="s">
        <v>899</v>
      </c>
      <c r="G168" s="177" t="s">
        <v>230</v>
      </c>
      <c r="H168" s="178">
        <v>28.5</v>
      </c>
      <c r="I168" s="179"/>
      <c r="J168" s="180">
        <f>ROUND(I168*H168,2)</f>
        <v>0</v>
      </c>
      <c r="K168" s="176" t="s">
        <v>231</v>
      </c>
      <c r="L168" s="40"/>
      <c r="M168" s="181" t="s">
        <v>19</v>
      </c>
      <c r="N168" s="182" t="s">
        <v>47</v>
      </c>
      <c r="O168" s="65"/>
      <c r="P168" s="183">
        <f>O168*H168</f>
        <v>0</v>
      </c>
      <c r="Q168" s="183">
        <v>0</v>
      </c>
      <c r="R168" s="183">
        <f>Q168*H168</f>
        <v>0</v>
      </c>
      <c r="S168" s="183">
        <v>0</v>
      </c>
      <c r="T168" s="184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5" t="s">
        <v>232</v>
      </c>
      <c r="AT168" s="185" t="s">
        <v>227</v>
      </c>
      <c r="AU168" s="185" t="s">
        <v>86</v>
      </c>
      <c r="AY168" s="18" t="s">
        <v>225</v>
      </c>
      <c r="BE168" s="186">
        <f>IF(N168="základní",J168,0)</f>
        <v>0</v>
      </c>
      <c r="BF168" s="186">
        <f>IF(N168="snížená",J168,0)</f>
        <v>0</v>
      </c>
      <c r="BG168" s="186">
        <f>IF(N168="zákl. přenesená",J168,0)</f>
        <v>0</v>
      </c>
      <c r="BH168" s="186">
        <f>IF(N168="sníž. přenesená",J168,0)</f>
        <v>0</v>
      </c>
      <c r="BI168" s="186">
        <f>IF(N168="nulová",J168,0)</f>
        <v>0</v>
      </c>
      <c r="BJ168" s="18" t="s">
        <v>84</v>
      </c>
      <c r="BK168" s="186">
        <f>ROUND(I168*H168,2)</f>
        <v>0</v>
      </c>
      <c r="BL168" s="18" t="s">
        <v>232</v>
      </c>
      <c r="BM168" s="185" t="s">
        <v>900</v>
      </c>
    </row>
    <row r="169" spans="1:65" s="13" customFormat="1" ht="11.25">
      <c r="B169" s="187"/>
      <c r="C169" s="188"/>
      <c r="D169" s="189" t="s">
        <v>234</v>
      </c>
      <c r="E169" s="190" t="s">
        <v>19</v>
      </c>
      <c r="F169" s="191" t="s">
        <v>804</v>
      </c>
      <c r="G169" s="188"/>
      <c r="H169" s="192">
        <v>28.5</v>
      </c>
      <c r="I169" s="193"/>
      <c r="J169" s="188"/>
      <c r="K169" s="188"/>
      <c r="L169" s="194"/>
      <c r="M169" s="195"/>
      <c r="N169" s="196"/>
      <c r="O169" s="196"/>
      <c r="P169" s="196"/>
      <c r="Q169" s="196"/>
      <c r="R169" s="196"/>
      <c r="S169" s="196"/>
      <c r="T169" s="197"/>
      <c r="AT169" s="198" t="s">
        <v>234</v>
      </c>
      <c r="AU169" s="198" t="s">
        <v>86</v>
      </c>
      <c r="AV169" s="13" t="s">
        <v>86</v>
      </c>
      <c r="AW169" s="13" t="s">
        <v>37</v>
      </c>
      <c r="AX169" s="13" t="s">
        <v>84</v>
      </c>
      <c r="AY169" s="198" t="s">
        <v>225</v>
      </c>
    </row>
    <row r="170" spans="1:65" s="12" customFormat="1" ht="22.9" customHeight="1">
      <c r="B170" s="158"/>
      <c r="C170" s="159"/>
      <c r="D170" s="160" t="s">
        <v>75</v>
      </c>
      <c r="E170" s="172" t="s">
        <v>369</v>
      </c>
      <c r="F170" s="172" t="s">
        <v>377</v>
      </c>
      <c r="G170" s="159"/>
      <c r="H170" s="159"/>
      <c r="I170" s="162"/>
      <c r="J170" s="173">
        <f>BK170</f>
        <v>0</v>
      </c>
      <c r="K170" s="159"/>
      <c r="L170" s="164"/>
      <c r="M170" s="165"/>
      <c r="N170" s="166"/>
      <c r="O170" s="166"/>
      <c r="P170" s="167">
        <f>SUM(P171:P209)</f>
        <v>0</v>
      </c>
      <c r="Q170" s="166"/>
      <c r="R170" s="167">
        <f>SUM(R171:R209)</f>
        <v>27.192086999999997</v>
      </c>
      <c r="S170" s="166"/>
      <c r="T170" s="168">
        <f>SUM(T171:T209)</f>
        <v>4.3260000000000005</v>
      </c>
      <c r="AR170" s="169" t="s">
        <v>84</v>
      </c>
      <c r="AT170" s="170" t="s">
        <v>75</v>
      </c>
      <c r="AU170" s="170" t="s">
        <v>84</v>
      </c>
      <c r="AY170" s="169" t="s">
        <v>225</v>
      </c>
      <c r="BK170" s="171">
        <f>SUM(BK171:BK209)</f>
        <v>0</v>
      </c>
    </row>
    <row r="171" spans="1:65" s="2" customFormat="1" ht="44.25" customHeight="1">
      <c r="A171" s="35"/>
      <c r="B171" s="36"/>
      <c r="C171" s="174" t="s">
        <v>169</v>
      </c>
      <c r="D171" s="174" t="s">
        <v>227</v>
      </c>
      <c r="E171" s="175" t="s">
        <v>901</v>
      </c>
      <c r="F171" s="176" t="s">
        <v>902</v>
      </c>
      <c r="G171" s="177" t="s">
        <v>380</v>
      </c>
      <c r="H171" s="178">
        <v>1</v>
      </c>
      <c r="I171" s="179"/>
      <c r="J171" s="180">
        <f>ROUND(I171*H171,2)</f>
        <v>0</v>
      </c>
      <c r="K171" s="176" t="s">
        <v>19</v>
      </c>
      <c r="L171" s="40"/>
      <c r="M171" s="181" t="s">
        <v>19</v>
      </c>
      <c r="N171" s="182" t="s">
        <v>47</v>
      </c>
      <c r="O171" s="65"/>
      <c r="P171" s="183">
        <f>O171*H171</f>
        <v>0</v>
      </c>
      <c r="Q171" s="183">
        <v>5.15</v>
      </c>
      <c r="R171" s="183">
        <f>Q171*H171</f>
        <v>5.15</v>
      </c>
      <c r="S171" s="183">
        <v>0</v>
      </c>
      <c r="T171" s="184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5" t="s">
        <v>232</v>
      </c>
      <c r="AT171" s="185" t="s">
        <v>227</v>
      </c>
      <c r="AU171" s="185" t="s">
        <v>86</v>
      </c>
      <c r="AY171" s="18" t="s">
        <v>225</v>
      </c>
      <c r="BE171" s="186">
        <f>IF(N171="základní",J171,0)</f>
        <v>0</v>
      </c>
      <c r="BF171" s="186">
        <f>IF(N171="snížená",J171,0)</f>
        <v>0</v>
      </c>
      <c r="BG171" s="186">
        <f>IF(N171="zákl. přenesená",J171,0)</f>
        <v>0</v>
      </c>
      <c r="BH171" s="186">
        <f>IF(N171="sníž. přenesená",J171,0)</f>
        <v>0</v>
      </c>
      <c r="BI171" s="186">
        <f>IF(N171="nulová",J171,0)</f>
        <v>0</v>
      </c>
      <c r="BJ171" s="18" t="s">
        <v>84</v>
      </c>
      <c r="BK171" s="186">
        <f>ROUND(I171*H171,2)</f>
        <v>0</v>
      </c>
      <c r="BL171" s="18" t="s">
        <v>232</v>
      </c>
      <c r="BM171" s="185" t="s">
        <v>1266</v>
      </c>
    </row>
    <row r="172" spans="1:65" s="2" customFormat="1" ht="126.75">
      <c r="A172" s="35"/>
      <c r="B172" s="36"/>
      <c r="C172" s="37"/>
      <c r="D172" s="189" t="s">
        <v>414</v>
      </c>
      <c r="E172" s="37"/>
      <c r="F172" s="220" t="s">
        <v>904</v>
      </c>
      <c r="G172" s="37"/>
      <c r="H172" s="37"/>
      <c r="I172" s="221"/>
      <c r="J172" s="37"/>
      <c r="K172" s="37"/>
      <c r="L172" s="40"/>
      <c r="M172" s="222"/>
      <c r="N172" s="223"/>
      <c r="O172" s="65"/>
      <c r="P172" s="65"/>
      <c r="Q172" s="65"/>
      <c r="R172" s="65"/>
      <c r="S172" s="65"/>
      <c r="T172" s="66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T172" s="18" t="s">
        <v>414</v>
      </c>
      <c r="AU172" s="18" t="s">
        <v>86</v>
      </c>
    </row>
    <row r="173" spans="1:65" s="2" customFormat="1" ht="36">
      <c r="A173" s="35"/>
      <c r="B173" s="36"/>
      <c r="C173" s="174" t="s">
        <v>172</v>
      </c>
      <c r="D173" s="174" t="s">
        <v>227</v>
      </c>
      <c r="E173" s="175" t="s">
        <v>905</v>
      </c>
      <c r="F173" s="176" t="s">
        <v>906</v>
      </c>
      <c r="G173" s="177" t="s">
        <v>380</v>
      </c>
      <c r="H173" s="178">
        <v>1</v>
      </c>
      <c r="I173" s="179"/>
      <c r="J173" s="180">
        <f>ROUND(I173*H173,2)</f>
        <v>0</v>
      </c>
      <c r="K173" s="176" t="s">
        <v>19</v>
      </c>
      <c r="L173" s="40"/>
      <c r="M173" s="181" t="s">
        <v>19</v>
      </c>
      <c r="N173" s="182" t="s">
        <v>47</v>
      </c>
      <c r="O173" s="65"/>
      <c r="P173" s="183">
        <f>O173*H173</f>
        <v>0</v>
      </c>
      <c r="Q173" s="183">
        <v>0</v>
      </c>
      <c r="R173" s="183">
        <f>Q173*H173</f>
        <v>0</v>
      </c>
      <c r="S173" s="183">
        <v>3.75</v>
      </c>
      <c r="T173" s="184">
        <f>S173*H173</f>
        <v>3.75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5" t="s">
        <v>232</v>
      </c>
      <c r="AT173" s="185" t="s">
        <v>227</v>
      </c>
      <c r="AU173" s="185" t="s">
        <v>86</v>
      </c>
      <c r="AY173" s="18" t="s">
        <v>225</v>
      </c>
      <c r="BE173" s="186">
        <f>IF(N173="základní",J173,0)</f>
        <v>0</v>
      </c>
      <c r="BF173" s="186">
        <f>IF(N173="snížená",J173,0)</f>
        <v>0</v>
      </c>
      <c r="BG173" s="186">
        <f>IF(N173="zákl. přenesená",J173,0)</f>
        <v>0</v>
      </c>
      <c r="BH173" s="186">
        <f>IF(N173="sníž. přenesená",J173,0)</f>
        <v>0</v>
      </c>
      <c r="BI173" s="186">
        <f>IF(N173="nulová",J173,0)</f>
        <v>0</v>
      </c>
      <c r="BJ173" s="18" t="s">
        <v>84</v>
      </c>
      <c r="BK173" s="186">
        <f>ROUND(I173*H173,2)</f>
        <v>0</v>
      </c>
      <c r="BL173" s="18" t="s">
        <v>232</v>
      </c>
      <c r="BM173" s="185" t="s">
        <v>1267</v>
      </c>
    </row>
    <row r="174" spans="1:65" s="2" customFormat="1" ht="126.75">
      <c r="A174" s="35"/>
      <c r="B174" s="36"/>
      <c r="C174" s="37"/>
      <c r="D174" s="189" t="s">
        <v>414</v>
      </c>
      <c r="E174" s="37"/>
      <c r="F174" s="220" t="s">
        <v>904</v>
      </c>
      <c r="G174" s="37"/>
      <c r="H174" s="37"/>
      <c r="I174" s="221"/>
      <c r="J174" s="37"/>
      <c r="K174" s="37"/>
      <c r="L174" s="40"/>
      <c r="M174" s="222"/>
      <c r="N174" s="223"/>
      <c r="O174" s="65"/>
      <c r="P174" s="65"/>
      <c r="Q174" s="65"/>
      <c r="R174" s="65"/>
      <c r="S174" s="65"/>
      <c r="T174" s="66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T174" s="18" t="s">
        <v>414</v>
      </c>
      <c r="AU174" s="18" t="s">
        <v>86</v>
      </c>
    </row>
    <row r="175" spans="1:65" s="2" customFormat="1" ht="36">
      <c r="A175" s="35"/>
      <c r="B175" s="36"/>
      <c r="C175" s="174" t="s">
        <v>175</v>
      </c>
      <c r="D175" s="174" t="s">
        <v>227</v>
      </c>
      <c r="E175" s="175" t="s">
        <v>908</v>
      </c>
      <c r="F175" s="176" t="s">
        <v>909</v>
      </c>
      <c r="G175" s="177" t="s">
        <v>559</v>
      </c>
      <c r="H175" s="178">
        <v>48</v>
      </c>
      <c r="I175" s="179"/>
      <c r="J175" s="180">
        <f>ROUND(I175*H175,2)</f>
        <v>0</v>
      </c>
      <c r="K175" s="176" t="s">
        <v>231</v>
      </c>
      <c r="L175" s="40"/>
      <c r="M175" s="181" t="s">
        <v>19</v>
      </c>
      <c r="N175" s="182" t="s">
        <v>47</v>
      </c>
      <c r="O175" s="65"/>
      <c r="P175" s="183">
        <f>O175*H175</f>
        <v>0</v>
      </c>
      <c r="Q175" s="183">
        <v>3.0599999999999999E-2</v>
      </c>
      <c r="R175" s="183">
        <f>Q175*H175</f>
        <v>1.4687999999999999</v>
      </c>
      <c r="S175" s="183">
        <v>0</v>
      </c>
      <c r="T175" s="184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5" t="s">
        <v>232</v>
      </c>
      <c r="AT175" s="185" t="s">
        <v>227</v>
      </c>
      <c r="AU175" s="185" t="s">
        <v>86</v>
      </c>
      <c r="AY175" s="18" t="s">
        <v>225</v>
      </c>
      <c r="BE175" s="186">
        <f>IF(N175="základní",J175,0)</f>
        <v>0</v>
      </c>
      <c r="BF175" s="186">
        <f>IF(N175="snížená",J175,0)</f>
        <v>0</v>
      </c>
      <c r="BG175" s="186">
        <f>IF(N175="zákl. přenesená",J175,0)</f>
        <v>0</v>
      </c>
      <c r="BH175" s="186">
        <f>IF(N175="sníž. přenesená",J175,0)</f>
        <v>0</v>
      </c>
      <c r="BI175" s="186">
        <f>IF(N175="nulová",J175,0)</f>
        <v>0</v>
      </c>
      <c r="BJ175" s="18" t="s">
        <v>84</v>
      </c>
      <c r="BK175" s="186">
        <f>ROUND(I175*H175,2)</f>
        <v>0</v>
      </c>
      <c r="BL175" s="18" t="s">
        <v>232</v>
      </c>
      <c r="BM175" s="185" t="s">
        <v>910</v>
      </c>
    </row>
    <row r="176" spans="1:65" s="2" customFormat="1" ht="19.5">
      <c r="A176" s="35"/>
      <c r="B176" s="36"/>
      <c r="C176" s="37"/>
      <c r="D176" s="189" t="s">
        <v>414</v>
      </c>
      <c r="E176" s="37"/>
      <c r="F176" s="220" t="s">
        <v>911</v>
      </c>
      <c r="G176" s="37"/>
      <c r="H176" s="37"/>
      <c r="I176" s="221"/>
      <c r="J176" s="37"/>
      <c r="K176" s="37"/>
      <c r="L176" s="40"/>
      <c r="M176" s="222"/>
      <c r="N176" s="223"/>
      <c r="O176" s="65"/>
      <c r="P176" s="65"/>
      <c r="Q176" s="65"/>
      <c r="R176" s="65"/>
      <c r="S176" s="65"/>
      <c r="T176" s="66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T176" s="18" t="s">
        <v>414</v>
      </c>
      <c r="AU176" s="18" t="s">
        <v>86</v>
      </c>
    </row>
    <row r="177" spans="1:65" s="13" customFormat="1" ht="11.25">
      <c r="B177" s="187"/>
      <c r="C177" s="188"/>
      <c r="D177" s="189" t="s">
        <v>234</v>
      </c>
      <c r="E177" s="190" t="s">
        <v>19</v>
      </c>
      <c r="F177" s="191" t="s">
        <v>912</v>
      </c>
      <c r="G177" s="188"/>
      <c r="H177" s="192">
        <v>48</v>
      </c>
      <c r="I177" s="193"/>
      <c r="J177" s="188"/>
      <c r="K177" s="188"/>
      <c r="L177" s="194"/>
      <c r="M177" s="195"/>
      <c r="N177" s="196"/>
      <c r="O177" s="196"/>
      <c r="P177" s="196"/>
      <c r="Q177" s="196"/>
      <c r="R177" s="196"/>
      <c r="S177" s="196"/>
      <c r="T177" s="197"/>
      <c r="AT177" s="198" t="s">
        <v>234</v>
      </c>
      <c r="AU177" s="198" t="s">
        <v>86</v>
      </c>
      <c r="AV177" s="13" t="s">
        <v>86</v>
      </c>
      <c r="AW177" s="13" t="s">
        <v>37</v>
      </c>
      <c r="AX177" s="13" t="s">
        <v>84</v>
      </c>
      <c r="AY177" s="198" t="s">
        <v>225</v>
      </c>
    </row>
    <row r="178" spans="1:65" s="2" customFormat="1" ht="24">
      <c r="A178" s="35"/>
      <c r="B178" s="36"/>
      <c r="C178" s="174" t="s">
        <v>178</v>
      </c>
      <c r="D178" s="174" t="s">
        <v>227</v>
      </c>
      <c r="E178" s="175" t="s">
        <v>661</v>
      </c>
      <c r="F178" s="176" t="s">
        <v>662</v>
      </c>
      <c r="G178" s="177" t="s">
        <v>380</v>
      </c>
      <c r="H178" s="178">
        <v>3</v>
      </c>
      <c r="I178" s="179"/>
      <c r="J178" s="180">
        <f>ROUND(I178*H178,2)</f>
        <v>0</v>
      </c>
      <c r="K178" s="176" t="s">
        <v>231</v>
      </c>
      <c r="L178" s="40"/>
      <c r="M178" s="181" t="s">
        <v>19</v>
      </c>
      <c r="N178" s="182" t="s">
        <v>47</v>
      </c>
      <c r="O178" s="65"/>
      <c r="P178" s="183">
        <f>O178*H178</f>
        <v>0</v>
      </c>
      <c r="Q178" s="183">
        <v>3.75475</v>
      </c>
      <c r="R178" s="183">
        <f>Q178*H178</f>
        <v>11.264250000000001</v>
      </c>
      <c r="S178" s="183">
        <v>0</v>
      </c>
      <c r="T178" s="184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5" t="s">
        <v>232</v>
      </c>
      <c r="AT178" s="185" t="s">
        <v>227</v>
      </c>
      <c r="AU178" s="185" t="s">
        <v>86</v>
      </c>
      <c r="AY178" s="18" t="s">
        <v>225</v>
      </c>
      <c r="BE178" s="186">
        <f>IF(N178="základní",J178,0)</f>
        <v>0</v>
      </c>
      <c r="BF178" s="186">
        <f>IF(N178="snížená",J178,0)</f>
        <v>0</v>
      </c>
      <c r="BG178" s="186">
        <f>IF(N178="zákl. přenesená",J178,0)</f>
        <v>0</v>
      </c>
      <c r="BH178" s="186">
        <f>IF(N178="sníž. přenesená",J178,0)</f>
        <v>0</v>
      </c>
      <c r="BI178" s="186">
        <f>IF(N178="nulová",J178,0)</f>
        <v>0</v>
      </c>
      <c r="BJ178" s="18" t="s">
        <v>84</v>
      </c>
      <c r="BK178" s="186">
        <f>ROUND(I178*H178,2)</f>
        <v>0</v>
      </c>
      <c r="BL178" s="18" t="s">
        <v>232</v>
      </c>
      <c r="BM178" s="185" t="s">
        <v>663</v>
      </c>
    </row>
    <row r="179" spans="1:65" s="2" customFormat="1" ht="16.5" customHeight="1">
      <c r="A179" s="35"/>
      <c r="B179" s="36"/>
      <c r="C179" s="210" t="s">
        <v>181</v>
      </c>
      <c r="D179" s="210" t="s">
        <v>410</v>
      </c>
      <c r="E179" s="211" t="s">
        <v>471</v>
      </c>
      <c r="F179" s="212" t="s">
        <v>472</v>
      </c>
      <c r="G179" s="213" t="s">
        <v>230</v>
      </c>
      <c r="H179" s="214">
        <v>19.16</v>
      </c>
      <c r="I179" s="215"/>
      <c r="J179" s="216">
        <f>ROUND(I179*H179,2)</f>
        <v>0</v>
      </c>
      <c r="K179" s="212" t="s">
        <v>19</v>
      </c>
      <c r="L179" s="217"/>
      <c r="M179" s="218" t="s">
        <v>19</v>
      </c>
      <c r="N179" s="219" t="s">
        <v>47</v>
      </c>
      <c r="O179" s="65"/>
      <c r="P179" s="183">
        <f>O179*H179</f>
        <v>0</v>
      </c>
      <c r="Q179" s="183">
        <v>2.4500000000000001E-2</v>
      </c>
      <c r="R179" s="183">
        <f>Q179*H179</f>
        <v>0.46942</v>
      </c>
      <c r="S179" s="183">
        <v>0</v>
      </c>
      <c r="T179" s="184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5" t="s">
        <v>365</v>
      </c>
      <c r="AT179" s="185" t="s">
        <v>410</v>
      </c>
      <c r="AU179" s="185" t="s">
        <v>86</v>
      </c>
      <c r="AY179" s="18" t="s">
        <v>225</v>
      </c>
      <c r="BE179" s="186">
        <f>IF(N179="základní",J179,0)</f>
        <v>0</v>
      </c>
      <c r="BF179" s="186">
        <f>IF(N179="snížená",J179,0)</f>
        <v>0</v>
      </c>
      <c r="BG179" s="186">
        <f>IF(N179="zákl. přenesená",J179,0)</f>
        <v>0</v>
      </c>
      <c r="BH179" s="186">
        <f>IF(N179="sníž. přenesená",J179,0)</f>
        <v>0</v>
      </c>
      <c r="BI179" s="186">
        <f>IF(N179="nulová",J179,0)</f>
        <v>0</v>
      </c>
      <c r="BJ179" s="18" t="s">
        <v>84</v>
      </c>
      <c r="BK179" s="186">
        <f>ROUND(I179*H179,2)</f>
        <v>0</v>
      </c>
      <c r="BL179" s="18" t="s">
        <v>232</v>
      </c>
      <c r="BM179" s="185" t="s">
        <v>664</v>
      </c>
    </row>
    <row r="180" spans="1:65" s="13" customFormat="1" ht="11.25">
      <c r="B180" s="187"/>
      <c r="C180" s="188"/>
      <c r="D180" s="189" t="s">
        <v>234</v>
      </c>
      <c r="E180" s="190" t="s">
        <v>654</v>
      </c>
      <c r="F180" s="191" t="s">
        <v>1268</v>
      </c>
      <c r="G180" s="188"/>
      <c r="H180" s="192">
        <v>19.16</v>
      </c>
      <c r="I180" s="193"/>
      <c r="J180" s="188"/>
      <c r="K180" s="188"/>
      <c r="L180" s="194"/>
      <c r="M180" s="195"/>
      <c r="N180" s="196"/>
      <c r="O180" s="196"/>
      <c r="P180" s="196"/>
      <c r="Q180" s="196"/>
      <c r="R180" s="196"/>
      <c r="S180" s="196"/>
      <c r="T180" s="197"/>
      <c r="AT180" s="198" t="s">
        <v>234</v>
      </c>
      <c r="AU180" s="198" t="s">
        <v>86</v>
      </c>
      <c r="AV180" s="13" t="s">
        <v>86</v>
      </c>
      <c r="AW180" s="13" t="s">
        <v>37</v>
      </c>
      <c r="AX180" s="13" t="s">
        <v>84</v>
      </c>
      <c r="AY180" s="198" t="s">
        <v>225</v>
      </c>
    </row>
    <row r="181" spans="1:65" s="2" customFormat="1" ht="24">
      <c r="A181" s="35"/>
      <c r="B181" s="36"/>
      <c r="C181" s="174" t="s">
        <v>184</v>
      </c>
      <c r="D181" s="174" t="s">
        <v>227</v>
      </c>
      <c r="E181" s="175" t="s">
        <v>919</v>
      </c>
      <c r="F181" s="176" t="s">
        <v>920</v>
      </c>
      <c r="G181" s="177" t="s">
        <v>559</v>
      </c>
      <c r="H181" s="178">
        <v>57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1.4999999999999999E-4</v>
      </c>
      <c r="R181" s="183">
        <f>Q181*H181</f>
        <v>8.5499999999999986E-3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921</v>
      </c>
    </row>
    <row r="182" spans="1:65" s="13" customFormat="1" ht="11.25">
      <c r="B182" s="187"/>
      <c r="C182" s="188"/>
      <c r="D182" s="189" t="s">
        <v>234</v>
      </c>
      <c r="E182" s="190" t="s">
        <v>19</v>
      </c>
      <c r="F182" s="191" t="s">
        <v>922</v>
      </c>
      <c r="G182" s="188"/>
      <c r="H182" s="192">
        <v>57</v>
      </c>
      <c r="I182" s="193"/>
      <c r="J182" s="188"/>
      <c r="K182" s="188"/>
      <c r="L182" s="194"/>
      <c r="M182" s="195"/>
      <c r="N182" s="196"/>
      <c r="O182" s="196"/>
      <c r="P182" s="196"/>
      <c r="Q182" s="196"/>
      <c r="R182" s="196"/>
      <c r="S182" s="196"/>
      <c r="T182" s="197"/>
      <c r="AT182" s="198" t="s">
        <v>234</v>
      </c>
      <c r="AU182" s="198" t="s">
        <v>86</v>
      </c>
      <c r="AV182" s="13" t="s">
        <v>86</v>
      </c>
      <c r="AW182" s="13" t="s">
        <v>37</v>
      </c>
      <c r="AX182" s="13" t="s">
        <v>84</v>
      </c>
      <c r="AY182" s="198" t="s">
        <v>225</v>
      </c>
    </row>
    <row r="183" spans="1:65" s="2" customFormat="1" ht="24">
      <c r="A183" s="35"/>
      <c r="B183" s="36"/>
      <c r="C183" s="174" t="s">
        <v>187</v>
      </c>
      <c r="D183" s="174" t="s">
        <v>227</v>
      </c>
      <c r="E183" s="175" t="s">
        <v>923</v>
      </c>
      <c r="F183" s="176" t="s">
        <v>924</v>
      </c>
      <c r="G183" s="177" t="s">
        <v>559</v>
      </c>
      <c r="H183" s="178">
        <v>57</v>
      </c>
      <c r="I183" s="179"/>
      <c r="J183" s="180">
        <f>ROUND(I183*H183,2)</f>
        <v>0</v>
      </c>
      <c r="K183" s="176" t="s">
        <v>231</v>
      </c>
      <c r="L183" s="40"/>
      <c r="M183" s="181" t="s">
        <v>19</v>
      </c>
      <c r="N183" s="182" t="s">
        <v>47</v>
      </c>
      <c r="O183" s="65"/>
      <c r="P183" s="183">
        <f>O183*H183</f>
        <v>0</v>
      </c>
      <c r="Q183" s="183">
        <v>2.0000000000000001E-4</v>
      </c>
      <c r="R183" s="183">
        <f>Q183*H183</f>
        <v>1.14E-2</v>
      </c>
      <c r="S183" s="183">
        <v>0</v>
      </c>
      <c r="T183" s="184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5" t="s">
        <v>232</v>
      </c>
      <c r="AT183" s="185" t="s">
        <v>227</v>
      </c>
      <c r="AU183" s="185" t="s">
        <v>86</v>
      </c>
      <c r="AY183" s="18" t="s">
        <v>225</v>
      </c>
      <c r="BE183" s="186">
        <f>IF(N183="základní",J183,0)</f>
        <v>0</v>
      </c>
      <c r="BF183" s="186">
        <f>IF(N183="snížená",J183,0)</f>
        <v>0</v>
      </c>
      <c r="BG183" s="186">
        <f>IF(N183="zákl. přenesená",J183,0)</f>
        <v>0</v>
      </c>
      <c r="BH183" s="186">
        <f>IF(N183="sníž. přenesená",J183,0)</f>
        <v>0</v>
      </c>
      <c r="BI183" s="186">
        <f>IF(N183="nulová",J183,0)</f>
        <v>0</v>
      </c>
      <c r="BJ183" s="18" t="s">
        <v>84</v>
      </c>
      <c r="BK183" s="186">
        <f>ROUND(I183*H183,2)</f>
        <v>0</v>
      </c>
      <c r="BL183" s="18" t="s">
        <v>232</v>
      </c>
      <c r="BM183" s="185" t="s">
        <v>925</v>
      </c>
    </row>
    <row r="184" spans="1:65" s="13" customFormat="1" ht="11.25">
      <c r="B184" s="187"/>
      <c r="C184" s="188"/>
      <c r="D184" s="189" t="s">
        <v>234</v>
      </c>
      <c r="E184" s="190" t="s">
        <v>19</v>
      </c>
      <c r="F184" s="191" t="s">
        <v>922</v>
      </c>
      <c r="G184" s="188"/>
      <c r="H184" s="192">
        <v>57</v>
      </c>
      <c r="I184" s="193"/>
      <c r="J184" s="188"/>
      <c r="K184" s="188"/>
      <c r="L184" s="194"/>
      <c r="M184" s="195"/>
      <c r="N184" s="196"/>
      <c r="O184" s="196"/>
      <c r="P184" s="196"/>
      <c r="Q184" s="196"/>
      <c r="R184" s="196"/>
      <c r="S184" s="196"/>
      <c r="T184" s="197"/>
      <c r="AT184" s="198" t="s">
        <v>234</v>
      </c>
      <c r="AU184" s="198" t="s">
        <v>86</v>
      </c>
      <c r="AV184" s="13" t="s">
        <v>86</v>
      </c>
      <c r="AW184" s="13" t="s">
        <v>37</v>
      </c>
      <c r="AX184" s="13" t="s">
        <v>84</v>
      </c>
      <c r="AY184" s="198" t="s">
        <v>225</v>
      </c>
    </row>
    <row r="185" spans="1:65" s="2" customFormat="1" ht="36">
      <c r="A185" s="35"/>
      <c r="B185" s="36"/>
      <c r="C185" s="174" t="s">
        <v>595</v>
      </c>
      <c r="D185" s="174" t="s">
        <v>227</v>
      </c>
      <c r="E185" s="175" t="s">
        <v>926</v>
      </c>
      <c r="F185" s="176" t="s">
        <v>927</v>
      </c>
      <c r="G185" s="177" t="s">
        <v>559</v>
      </c>
      <c r="H185" s="178">
        <v>57</v>
      </c>
      <c r="I185" s="179"/>
      <c r="J185" s="180">
        <f>ROUND(I185*H185,2)</f>
        <v>0</v>
      </c>
      <c r="K185" s="176" t="s">
        <v>231</v>
      </c>
      <c r="L185" s="40"/>
      <c r="M185" s="181" t="s">
        <v>19</v>
      </c>
      <c r="N185" s="182" t="s">
        <v>47</v>
      </c>
      <c r="O185" s="65"/>
      <c r="P185" s="183">
        <f>O185*H185</f>
        <v>0</v>
      </c>
      <c r="Q185" s="183">
        <v>0</v>
      </c>
      <c r="R185" s="183">
        <f>Q185*H185</f>
        <v>0</v>
      </c>
      <c r="S185" s="183">
        <v>0</v>
      </c>
      <c r="T185" s="184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5" t="s">
        <v>232</v>
      </c>
      <c r="AT185" s="185" t="s">
        <v>227</v>
      </c>
      <c r="AU185" s="185" t="s">
        <v>86</v>
      </c>
      <c r="AY185" s="18" t="s">
        <v>225</v>
      </c>
      <c r="BE185" s="186">
        <f>IF(N185="základní",J185,0)</f>
        <v>0</v>
      </c>
      <c r="BF185" s="186">
        <f>IF(N185="snížená",J185,0)</f>
        <v>0</v>
      </c>
      <c r="BG185" s="186">
        <f>IF(N185="zákl. přenesená",J185,0)</f>
        <v>0</v>
      </c>
      <c r="BH185" s="186">
        <f>IF(N185="sníž. přenesená",J185,0)</f>
        <v>0</v>
      </c>
      <c r="BI185" s="186">
        <f>IF(N185="nulová",J185,0)</f>
        <v>0</v>
      </c>
      <c r="BJ185" s="18" t="s">
        <v>84</v>
      </c>
      <c r="BK185" s="186">
        <f>ROUND(I185*H185,2)</f>
        <v>0</v>
      </c>
      <c r="BL185" s="18" t="s">
        <v>232</v>
      </c>
      <c r="BM185" s="185" t="s">
        <v>928</v>
      </c>
    </row>
    <row r="186" spans="1:65" s="13" customFormat="1" ht="11.25">
      <c r="B186" s="187"/>
      <c r="C186" s="188"/>
      <c r="D186" s="189" t="s">
        <v>234</v>
      </c>
      <c r="E186" s="190" t="s">
        <v>19</v>
      </c>
      <c r="F186" s="191" t="s">
        <v>922</v>
      </c>
      <c r="G186" s="188"/>
      <c r="H186" s="192">
        <v>57</v>
      </c>
      <c r="I186" s="193"/>
      <c r="J186" s="188"/>
      <c r="K186" s="188"/>
      <c r="L186" s="194"/>
      <c r="M186" s="195"/>
      <c r="N186" s="196"/>
      <c r="O186" s="196"/>
      <c r="P186" s="196"/>
      <c r="Q186" s="196"/>
      <c r="R186" s="196"/>
      <c r="S186" s="196"/>
      <c r="T186" s="197"/>
      <c r="AT186" s="198" t="s">
        <v>234</v>
      </c>
      <c r="AU186" s="198" t="s">
        <v>86</v>
      </c>
      <c r="AV186" s="13" t="s">
        <v>86</v>
      </c>
      <c r="AW186" s="13" t="s">
        <v>37</v>
      </c>
      <c r="AX186" s="13" t="s">
        <v>84</v>
      </c>
      <c r="AY186" s="198" t="s">
        <v>225</v>
      </c>
    </row>
    <row r="187" spans="1:65" s="2" customFormat="1" ht="48">
      <c r="A187" s="35"/>
      <c r="B187" s="36"/>
      <c r="C187" s="174" t="s">
        <v>607</v>
      </c>
      <c r="D187" s="174" t="s">
        <v>227</v>
      </c>
      <c r="E187" s="175" t="s">
        <v>1239</v>
      </c>
      <c r="F187" s="176" t="s">
        <v>1240</v>
      </c>
      <c r="G187" s="177" t="s">
        <v>559</v>
      </c>
      <c r="H187" s="178">
        <v>30</v>
      </c>
      <c r="I187" s="179"/>
      <c r="J187" s="180">
        <f>ROUND(I187*H187,2)</f>
        <v>0</v>
      </c>
      <c r="K187" s="176" t="s">
        <v>231</v>
      </c>
      <c r="L187" s="40"/>
      <c r="M187" s="181" t="s">
        <v>19</v>
      </c>
      <c r="N187" s="182" t="s">
        <v>47</v>
      </c>
      <c r="O187" s="65"/>
      <c r="P187" s="183">
        <f>O187*H187</f>
        <v>0</v>
      </c>
      <c r="Q187" s="183">
        <v>0.14066999999999999</v>
      </c>
      <c r="R187" s="183">
        <f>Q187*H187</f>
        <v>4.2200999999999995</v>
      </c>
      <c r="S187" s="183">
        <v>0</v>
      </c>
      <c r="T187" s="184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5" t="s">
        <v>232</v>
      </c>
      <c r="AT187" s="185" t="s">
        <v>227</v>
      </c>
      <c r="AU187" s="185" t="s">
        <v>86</v>
      </c>
      <c r="AY187" s="18" t="s">
        <v>225</v>
      </c>
      <c r="BE187" s="186">
        <f>IF(N187="základní",J187,0)</f>
        <v>0</v>
      </c>
      <c r="BF187" s="186">
        <f>IF(N187="snížená",J187,0)</f>
        <v>0</v>
      </c>
      <c r="BG187" s="186">
        <f>IF(N187="zákl. přenesená",J187,0)</f>
        <v>0</v>
      </c>
      <c r="BH187" s="186">
        <f>IF(N187="sníž. přenesená",J187,0)</f>
        <v>0</v>
      </c>
      <c r="BI187" s="186">
        <f>IF(N187="nulová",J187,0)</f>
        <v>0</v>
      </c>
      <c r="BJ187" s="18" t="s">
        <v>84</v>
      </c>
      <c r="BK187" s="186">
        <f>ROUND(I187*H187,2)</f>
        <v>0</v>
      </c>
      <c r="BL187" s="18" t="s">
        <v>232</v>
      </c>
      <c r="BM187" s="185" t="s">
        <v>1269</v>
      </c>
    </row>
    <row r="188" spans="1:65" s="13" customFormat="1" ht="11.25">
      <c r="B188" s="187"/>
      <c r="C188" s="188"/>
      <c r="D188" s="189" t="s">
        <v>234</v>
      </c>
      <c r="E188" s="190" t="s">
        <v>19</v>
      </c>
      <c r="F188" s="191" t="s">
        <v>1242</v>
      </c>
      <c r="G188" s="188"/>
      <c r="H188" s="192">
        <v>30</v>
      </c>
      <c r="I188" s="193"/>
      <c r="J188" s="188"/>
      <c r="K188" s="188"/>
      <c r="L188" s="194"/>
      <c r="M188" s="195"/>
      <c r="N188" s="196"/>
      <c r="O188" s="196"/>
      <c r="P188" s="196"/>
      <c r="Q188" s="196"/>
      <c r="R188" s="196"/>
      <c r="S188" s="196"/>
      <c r="T188" s="197"/>
      <c r="AT188" s="198" t="s">
        <v>234</v>
      </c>
      <c r="AU188" s="198" t="s">
        <v>86</v>
      </c>
      <c r="AV188" s="13" t="s">
        <v>86</v>
      </c>
      <c r="AW188" s="13" t="s">
        <v>37</v>
      </c>
      <c r="AX188" s="13" t="s">
        <v>84</v>
      </c>
      <c r="AY188" s="198" t="s">
        <v>225</v>
      </c>
    </row>
    <row r="189" spans="1:65" s="2" customFormat="1" ht="16.5" customHeight="1">
      <c r="A189" s="35"/>
      <c r="B189" s="36"/>
      <c r="C189" s="210" t="s">
        <v>624</v>
      </c>
      <c r="D189" s="210" t="s">
        <v>410</v>
      </c>
      <c r="E189" s="211" t="s">
        <v>1243</v>
      </c>
      <c r="F189" s="212" t="s">
        <v>1244</v>
      </c>
      <c r="G189" s="213" t="s">
        <v>559</v>
      </c>
      <c r="H189" s="214">
        <v>30.6</v>
      </c>
      <c r="I189" s="215"/>
      <c r="J189" s="216">
        <f>ROUND(I189*H189,2)</f>
        <v>0</v>
      </c>
      <c r="K189" s="212" t="s">
        <v>231</v>
      </c>
      <c r="L189" s="217"/>
      <c r="M189" s="218" t="s">
        <v>19</v>
      </c>
      <c r="N189" s="219" t="s">
        <v>47</v>
      </c>
      <c r="O189" s="65"/>
      <c r="P189" s="183">
        <f>O189*H189</f>
        <v>0</v>
      </c>
      <c r="Q189" s="183">
        <v>0.15</v>
      </c>
      <c r="R189" s="183">
        <f>Q189*H189</f>
        <v>4.59</v>
      </c>
      <c r="S189" s="183">
        <v>0</v>
      </c>
      <c r="T189" s="184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5" t="s">
        <v>365</v>
      </c>
      <c r="AT189" s="185" t="s">
        <v>410</v>
      </c>
      <c r="AU189" s="185" t="s">
        <v>86</v>
      </c>
      <c r="AY189" s="18" t="s">
        <v>225</v>
      </c>
      <c r="BE189" s="186">
        <f>IF(N189="základní",J189,0)</f>
        <v>0</v>
      </c>
      <c r="BF189" s="186">
        <f>IF(N189="snížená",J189,0)</f>
        <v>0</v>
      </c>
      <c r="BG189" s="186">
        <f>IF(N189="zákl. přenesená",J189,0)</f>
        <v>0</v>
      </c>
      <c r="BH189" s="186">
        <f>IF(N189="sníž. přenesená",J189,0)</f>
        <v>0</v>
      </c>
      <c r="BI189" s="186">
        <f>IF(N189="nulová",J189,0)</f>
        <v>0</v>
      </c>
      <c r="BJ189" s="18" t="s">
        <v>84</v>
      </c>
      <c r="BK189" s="186">
        <f>ROUND(I189*H189,2)</f>
        <v>0</v>
      </c>
      <c r="BL189" s="18" t="s">
        <v>232</v>
      </c>
      <c r="BM189" s="185" t="s">
        <v>1270</v>
      </c>
    </row>
    <row r="190" spans="1:65" s="13" customFormat="1" ht="11.25">
      <c r="B190" s="187"/>
      <c r="C190" s="188"/>
      <c r="D190" s="189" t="s">
        <v>234</v>
      </c>
      <c r="E190" s="188"/>
      <c r="F190" s="191" t="s">
        <v>1271</v>
      </c>
      <c r="G190" s="188"/>
      <c r="H190" s="192">
        <v>30.6</v>
      </c>
      <c r="I190" s="193"/>
      <c r="J190" s="188"/>
      <c r="K190" s="188"/>
      <c r="L190" s="194"/>
      <c r="M190" s="195"/>
      <c r="N190" s="196"/>
      <c r="O190" s="196"/>
      <c r="P190" s="196"/>
      <c r="Q190" s="196"/>
      <c r="R190" s="196"/>
      <c r="S190" s="196"/>
      <c r="T190" s="197"/>
      <c r="AT190" s="198" t="s">
        <v>234</v>
      </c>
      <c r="AU190" s="198" t="s">
        <v>86</v>
      </c>
      <c r="AV190" s="13" t="s">
        <v>86</v>
      </c>
      <c r="AW190" s="13" t="s">
        <v>4</v>
      </c>
      <c r="AX190" s="13" t="s">
        <v>84</v>
      </c>
      <c r="AY190" s="198" t="s">
        <v>225</v>
      </c>
    </row>
    <row r="191" spans="1:65" s="2" customFormat="1" ht="36">
      <c r="A191" s="35"/>
      <c r="B191" s="36"/>
      <c r="C191" s="174" t="s">
        <v>630</v>
      </c>
      <c r="D191" s="174" t="s">
        <v>227</v>
      </c>
      <c r="E191" s="175" t="s">
        <v>929</v>
      </c>
      <c r="F191" s="176" t="s">
        <v>930</v>
      </c>
      <c r="G191" s="177" t="s">
        <v>559</v>
      </c>
      <c r="H191" s="178">
        <v>46.8</v>
      </c>
      <c r="I191" s="179"/>
      <c r="J191" s="180">
        <f>ROUND(I191*H191,2)</f>
        <v>0</v>
      </c>
      <c r="K191" s="176" t="s">
        <v>231</v>
      </c>
      <c r="L191" s="40"/>
      <c r="M191" s="181" t="s">
        <v>19</v>
      </c>
      <c r="N191" s="182" t="s">
        <v>47</v>
      </c>
      <c r="O191" s="65"/>
      <c r="P191" s="183">
        <f>O191*H191</f>
        <v>0</v>
      </c>
      <c r="Q191" s="183">
        <v>0</v>
      </c>
      <c r="R191" s="183">
        <f>Q191*H191</f>
        <v>0</v>
      </c>
      <c r="S191" s="183">
        <v>0</v>
      </c>
      <c r="T191" s="184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5" t="s">
        <v>232</v>
      </c>
      <c r="AT191" s="185" t="s">
        <v>227</v>
      </c>
      <c r="AU191" s="185" t="s">
        <v>86</v>
      </c>
      <c r="AY191" s="18" t="s">
        <v>225</v>
      </c>
      <c r="BE191" s="186">
        <f>IF(N191="základní",J191,0)</f>
        <v>0</v>
      </c>
      <c r="BF191" s="186">
        <f>IF(N191="snížená",J191,0)</f>
        <v>0</v>
      </c>
      <c r="BG191" s="186">
        <f>IF(N191="zákl. přenesená",J191,0)</f>
        <v>0</v>
      </c>
      <c r="BH191" s="186">
        <f>IF(N191="sníž. přenesená",J191,0)</f>
        <v>0</v>
      </c>
      <c r="BI191" s="186">
        <f>IF(N191="nulová",J191,0)</f>
        <v>0</v>
      </c>
      <c r="BJ191" s="18" t="s">
        <v>84</v>
      </c>
      <c r="BK191" s="186">
        <f>ROUND(I191*H191,2)</f>
        <v>0</v>
      </c>
      <c r="BL191" s="18" t="s">
        <v>232</v>
      </c>
      <c r="BM191" s="185" t="s">
        <v>931</v>
      </c>
    </row>
    <row r="192" spans="1:65" s="13" customFormat="1" ht="11.25">
      <c r="B192" s="187"/>
      <c r="C192" s="188"/>
      <c r="D192" s="189" t="s">
        <v>234</v>
      </c>
      <c r="E192" s="190" t="s">
        <v>19</v>
      </c>
      <c r="F192" s="191" t="s">
        <v>932</v>
      </c>
      <c r="G192" s="188"/>
      <c r="H192" s="192">
        <v>46.8</v>
      </c>
      <c r="I192" s="193"/>
      <c r="J192" s="188"/>
      <c r="K192" s="188"/>
      <c r="L192" s="194"/>
      <c r="M192" s="195"/>
      <c r="N192" s="196"/>
      <c r="O192" s="196"/>
      <c r="P192" s="196"/>
      <c r="Q192" s="196"/>
      <c r="R192" s="196"/>
      <c r="S192" s="196"/>
      <c r="T192" s="197"/>
      <c r="AT192" s="198" t="s">
        <v>234</v>
      </c>
      <c r="AU192" s="198" t="s">
        <v>86</v>
      </c>
      <c r="AV192" s="13" t="s">
        <v>86</v>
      </c>
      <c r="AW192" s="13" t="s">
        <v>37</v>
      </c>
      <c r="AX192" s="13" t="s">
        <v>84</v>
      </c>
      <c r="AY192" s="198" t="s">
        <v>225</v>
      </c>
    </row>
    <row r="193" spans="1:65" s="2" customFormat="1" ht="55.5" customHeight="1">
      <c r="A193" s="35"/>
      <c r="B193" s="36"/>
      <c r="C193" s="174" t="s">
        <v>634</v>
      </c>
      <c r="D193" s="174" t="s">
        <v>227</v>
      </c>
      <c r="E193" s="175" t="s">
        <v>933</v>
      </c>
      <c r="F193" s="176" t="s">
        <v>934</v>
      </c>
      <c r="G193" s="177" t="s">
        <v>559</v>
      </c>
      <c r="H193" s="178">
        <v>46.8</v>
      </c>
      <c r="I193" s="179"/>
      <c r="J193" s="180">
        <f>ROUND(I193*H193,2)</f>
        <v>0</v>
      </c>
      <c r="K193" s="176" t="s">
        <v>231</v>
      </c>
      <c r="L193" s="40"/>
      <c r="M193" s="181" t="s">
        <v>19</v>
      </c>
      <c r="N193" s="182" t="s">
        <v>47</v>
      </c>
      <c r="O193" s="65"/>
      <c r="P193" s="183">
        <f>O193*H193</f>
        <v>0</v>
      </c>
      <c r="Q193" s="183">
        <v>9.0000000000000006E-5</v>
      </c>
      <c r="R193" s="183">
        <f>Q193*H193</f>
        <v>4.2119999999999996E-3</v>
      </c>
      <c r="S193" s="183">
        <v>0</v>
      </c>
      <c r="T193" s="184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5" t="s">
        <v>232</v>
      </c>
      <c r="AT193" s="185" t="s">
        <v>227</v>
      </c>
      <c r="AU193" s="185" t="s">
        <v>86</v>
      </c>
      <c r="AY193" s="18" t="s">
        <v>225</v>
      </c>
      <c r="BE193" s="186">
        <f>IF(N193="základní",J193,0)</f>
        <v>0</v>
      </c>
      <c r="BF193" s="186">
        <f>IF(N193="snížená",J193,0)</f>
        <v>0</v>
      </c>
      <c r="BG193" s="186">
        <f>IF(N193="zákl. přenesená",J193,0)</f>
        <v>0</v>
      </c>
      <c r="BH193" s="186">
        <f>IF(N193="sníž. přenesená",J193,0)</f>
        <v>0</v>
      </c>
      <c r="BI193" s="186">
        <f>IF(N193="nulová",J193,0)</f>
        <v>0</v>
      </c>
      <c r="BJ193" s="18" t="s">
        <v>84</v>
      </c>
      <c r="BK193" s="186">
        <f>ROUND(I193*H193,2)</f>
        <v>0</v>
      </c>
      <c r="BL193" s="18" t="s">
        <v>232</v>
      </c>
      <c r="BM193" s="185" t="s">
        <v>935</v>
      </c>
    </row>
    <row r="194" spans="1:65" s="13" customFormat="1" ht="11.25">
      <c r="B194" s="187"/>
      <c r="C194" s="188"/>
      <c r="D194" s="189" t="s">
        <v>234</v>
      </c>
      <c r="E194" s="190" t="s">
        <v>19</v>
      </c>
      <c r="F194" s="191" t="s">
        <v>932</v>
      </c>
      <c r="G194" s="188"/>
      <c r="H194" s="192">
        <v>46.8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37</v>
      </c>
      <c r="AX194" s="13" t="s">
        <v>84</v>
      </c>
      <c r="AY194" s="198" t="s">
        <v>225</v>
      </c>
    </row>
    <row r="195" spans="1:65" s="2" customFormat="1" ht="24">
      <c r="A195" s="35"/>
      <c r="B195" s="36"/>
      <c r="C195" s="174" t="s">
        <v>640</v>
      </c>
      <c r="D195" s="174" t="s">
        <v>227</v>
      </c>
      <c r="E195" s="175" t="s">
        <v>571</v>
      </c>
      <c r="F195" s="176" t="s">
        <v>572</v>
      </c>
      <c r="G195" s="177" t="s">
        <v>559</v>
      </c>
      <c r="H195" s="178">
        <v>81.3</v>
      </c>
      <c r="I195" s="179"/>
      <c r="J195" s="180">
        <f>ROUND(I195*H195,2)</f>
        <v>0</v>
      </c>
      <c r="K195" s="176" t="s">
        <v>231</v>
      </c>
      <c r="L195" s="40"/>
      <c r="M195" s="181" t="s">
        <v>19</v>
      </c>
      <c r="N195" s="182" t="s">
        <v>47</v>
      </c>
      <c r="O195" s="65"/>
      <c r="P195" s="183">
        <f>O195*H195</f>
        <v>0</v>
      </c>
      <c r="Q195" s="183">
        <v>0</v>
      </c>
      <c r="R195" s="183">
        <f>Q195*H195</f>
        <v>0</v>
      </c>
      <c r="S195" s="183">
        <v>0</v>
      </c>
      <c r="T195" s="184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5" t="s">
        <v>232</v>
      </c>
      <c r="AT195" s="185" t="s">
        <v>227</v>
      </c>
      <c r="AU195" s="185" t="s">
        <v>86</v>
      </c>
      <c r="AY195" s="18" t="s">
        <v>225</v>
      </c>
      <c r="BE195" s="186">
        <f>IF(N195="základní",J195,0)</f>
        <v>0</v>
      </c>
      <c r="BF195" s="186">
        <f>IF(N195="snížená",J195,0)</f>
        <v>0</v>
      </c>
      <c r="BG195" s="186">
        <f>IF(N195="zákl. přenesená",J195,0)</f>
        <v>0</v>
      </c>
      <c r="BH195" s="186">
        <f>IF(N195="sníž. přenesená",J195,0)</f>
        <v>0</v>
      </c>
      <c r="BI195" s="186">
        <f>IF(N195="nulová",J195,0)</f>
        <v>0</v>
      </c>
      <c r="BJ195" s="18" t="s">
        <v>84</v>
      </c>
      <c r="BK195" s="186">
        <f>ROUND(I195*H195,2)</f>
        <v>0</v>
      </c>
      <c r="BL195" s="18" t="s">
        <v>232</v>
      </c>
      <c r="BM195" s="185" t="s">
        <v>936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932</v>
      </c>
      <c r="G196" s="188"/>
      <c r="H196" s="192">
        <v>46.8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76</v>
      </c>
      <c r="AY196" s="198" t="s">
        <v>225</v>
      </c>
    </row>
    <row r="197" spans="1:65" s="13" customFormat="1" ht="11.25">
      <c r="B197" s="187"/>
      <c r="C197" s="188"/>
      <c r="D197" s="189" t="s">
        <v>234</v>
      </c>
      <c r="E197" s="190" t="s">
        <v>19</v>
      </c>
      <c r="F197" s="191" t="s">
        <v>937</v>
      </c>
      <c r="G197" s="188"/>
      <c r="H197" s="192">
        <v>34.5</v>
      </c>
      <c r="I197" s="193"/>
      <c r="J197" s="188"/>
      <c r="K197" s="188"/>
      <c r="L197" s="194"/>
      <c r="M197" s="195"/>
      <c r="N197" s="196"/>
      <c r="O197" s="196"/>
      <c r="P197" s="196"/>
      <c r="Q197" s="196"/>
      <c r="R197" s="196"/>
      <c r="S197" s="196"/>
      <c r="T197" s="197"/>
      <c r="AT197" s="198" t="s">
        <v>234</v>
      </c>
      <c r="AU197" s="198" t="s">
        <v>86</v>
      </c>
      <c r="AV197" s="13" t="s">
        <v>86</v>
      </c>
      <c r="AW197" s="13" t="s">
        <v>37</v>
      </c>
      <c r="AX197" s="13" t="s">
        <v>76</v>
      </c>
      <c r="AY197" s="198" t="s">
        <v>225</v>
      </c>
    </row>
    <row r="198" spans="1:65" s="14" customFormat="1" ht="11.25">
      <c r="B198" s="199"/>
      <c r="C198" s="200"/>
      <c r="D198" s="189" t="s">
        <v>234</v>
      </c>
      <c r="E198" s="201" t="s">
        <v>19</v>
      </c>
      <c r="F198" s="202" t="s">
        <v>245</v>
      </c>
      <c r="G198" s="200"/>
      <c r="H198" s="203">
        <v>81.3</v>
      </c>
      <c r="I198" s="204"/>
      <c r="J198" s="200"/>
      <c r="K198" s="200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234</v>
      </c>
      <c r="AU198" s="209" t="s">
        <v>86</v>
      </c>
      <c r="AV198" s="14" t="s">
        <v>232</v>
      </c>
      <c r="AW198" s="14" t="s">
        <v>37</v>
      </c>
      <c r="AX198" s="14" t="s">
        <v>84</v>
      </c>
      <c r="AY198" s="209" t="s">
        <v>225</v>
      </c>
    </row>
    <row r="199" spans="1:65" s="2" customFormat="1" ht="24">
      <c r="A199" s="35"/>
      <c r="B199" s="36"/>
      <c r="C199" s="174" t="s">
        <v>644</v>
      </c>
      <c r="D199" s="174" t="s">
        <v>227</v>
      </c>
      <c r="E199" s="175" t="s">
        <v>938</v>
      </c>
      <c r="F199" s="176" t="s">
        <v>939</v>
      </c>
      <c r="G199" s="177" t="s">
        <v>559</v>
      </c>
      <c r="H199" s="178">
        <v>34.5</v>
      </c>
      <c r="I199" s="179"/>
      <c r="J199" s="180">
        <f>ROUND(I199*H199,2)</f>
        <v>0</v>
      </c>
      <c r="K199" s="176" t="s">
        <v>231</v>
      </c>
      <c r="L199" s="40"/>
      <c r="M199" s="181" t="s">
        <v>19</v>
      </c>
      <c r="N199" s="182" t="s">
        <v>47</v>
      </c>
      <c r="O199" s="65"/>
      <c r="P199" s="183">
        <f>O199*H199</f>
        <v>0</v>
      </c>
      <c r="Q199" s="183">
        <v>0</v>
      </c>
      <c r="R199" s="183">
        <f>Q199*H199</f>
        <v>0</v>
      </c>
      <c r="S199" s="183">
        <v>0</v>
      </c>
      <c r="T199" s="184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5" t="s">
        <v>232</v>
      </c>
      <c r="AT199" s="185" t="s">
        <v>227</v>
      </c>
      <c r="AU199" s="185" t="s">
        <v>86</v>
      </c>
      <c r="AY199" s="18" t="s">
        <v>225</v>
      </c>
      <c r="BE199" s="186">
        <f>IF(N199="základní",J199,0)</f>
        <v>0</v>
      </c>
      <c r="BF199" s="186">
        <f>IF(N199="snížená",J199,0)</f>
        <v>0</v>
      </c>
      <c r="BG199" s="186">
        <f>IF(N199="zákl. přenesená",J199,0)</f>
        <v>0</v>
      </c>
      <c r="BH199" s="186">
        <f>IF(N199="sníž. přenesená",J199,0)</f>
        <v>0</v>
      </c>
      <c r="BI199" s="186">
        <f>IF(N199="nulová",J199,0)</f>
        <v>0</v>
      </c>
      <c r="BJ199" s="18" t="s">
        <v>84</v>
      </c>
      <c r="BK199" s="186">
        <f>ROUND(I199*H199,2)</f>
        <v>0</v>
      </c>
      <c r="BL199" s="18" t="s">
        <v>232</v>
      </c>
      <c r="BM199" s="185" t="s">
        <v>940</v>
      </c>
    </row>
    <row r="200" spans="1:65" s="13" customFormat="1" ht="11.25">
      <c r="B200" s="187"/>
      <c r="C200" s="188"/>
      <c r="D200" s="189" t="s">
        <v>234</v>
      </c>
      <c r="E200" s="190" t="s">
        <v>19</v>
      </c>
      <c r="F200" s="191" t="s">
        <v>937</v>
      </c>
      <c r="G200" s="188"/>
      <c r="H200" s="192">
        <v>34.5</v>
      </c>
      <c r="I200" s="193"/>
      <c r="J200" s="188"/>
      <c r="K200" s="188"/>
      <c r="L200" s="194"/>
      <c r="M200" s="195"/>
      <c r="N200" s="196"/>
      <c r="O200" s="196"/>
      <c r="P200" s="196"/>
      <c r="Q200" s="196"/>
      <c r="R200" s="196"/>
      <c r="S200" s="196"/>
      <c r="T200" s="197"/>
      <c r="AT200" s="198" t="s">
        <v>234</v>
      </c>
      <c r="AU200" s="198" t="s">
        <v>86</v>
      </c>
      <c r="AV200" s="13" t="s">
        <v>86</v>
      </c>
      <c r="AW200" s="13" t="s">
        <v>37</v>
      </c>
      <c r="AX200" s="13" t="s">
        <v>84</v>
      </c>
      <c r="AY200" s="198" t="s">
        <v>225</v>
      </c>
    </row>
    <row r="201" spans="1:65" s="2" customFormat="1" ht="24">
      <c r="A201" s="35"/>
      <c r="B201" s="36"/>
      <c r="C201" s="174" t="s">
        <v>650</v>
      </c>
      <c r="D201" s="174" t="s">
        <v>227</v>
      </c>
      <c r="E201" s="175" t="s">
        <v>941</v>
      </c>
      <c r="F201" s="176" t="s">
        <v>942</v>
      </c>
      <c r="G201" s="177" t="s">
        <v>559</v>
      </c>
      <c r="H201" s="178">
        <v>34.5</v>
      </c>
      <c r="I201" s="179"/>
      <c r="J201" s="180">
        <f>ROUND(I201*H201,2)</f>
        <v>0</v>
      </c>
      <c r="K201" s="176" t="s">
        <v>231</v>
      </c>
      <c r="L201" s="40"/>
      <c r="M201" s="181" t="s">
        <v>19</v>
      </c>
      <c r="N201" s="182" t="s">
        <v>47</v>
      </c>
      <c r="O201" s="65"/>
      <c r="P201" s="183">
        <f>O201*H201</f>
        <v>0</v>
      </c>
      <c r="Q201" s="183">
        <v>3.0000000000000001E-5</v>
      </c>
      <c r="R201" s="183">
        <f>Q201*H201</f>
        <v>1.0350000000000001E-3</v>
      </c>
      <c r="S201" s="183">
        <v>0</v>
      </c>
      <c r="T201" s="184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5" t="s">
        <v>232</v>
      </c>
      <c r="AT201" s="185" t="s">
        <v>227</v>
      </c>
      <c r="AU201" s="185" t="s">
        <v>86</v>
      </c>
      <c r="AY201" s="18" t="s">
        <v>225</v>
      </c>
      <c r="BE201" s="186">
        <f>IF(N201="základní",J201,0)</f>
        <v>0</v>
      </c>
      <c r="BF201" s="186">
        <f>IF(N201="snížená",J201,0)</f>
        <v>0</v>
      </c>
      <c r="BG201" s="186">
        <f>IF(N201="zákl. přenesená",J201,0)</f>
        <v>0</v>
      </c>
      <c r="BH201" s="186">
        <f>IF(N201="sníž. přenesená",J201,0)</f>
        <v>0</v>
      </c>
      <c r="BI201" s="186">
        <f>IF(N201="nulová",J201,0)</f>
        <v>0</v>
      </c>
      <c r="BJ201" s="18" t="s">
        <v>84</v>
      </c>
      <c r="BK201" s="186">
        <f>ROUND(I201*H201,2)</f>
        <v>0</v>
      </c>
      <c r="BL201" s="18" t="s">
        <v>232</v>
      </c>
      <c r="BM201" s="185" t="s">
        <v>943</v>
      </c>
    </row>
    <row r="202" spans="1:65" s="13" customFormat="1" ht="11.25">
      <c r="B202" s="187"/>
      <c r="C202" s="188"/>
      <c r="D202" s="189" t="s">
        <v>234</v>
      </c>
      <c r="E202" s="190" t="s">
        <v>19</v>
      </c>
      <c r="F202" s="191" t="s">
        <v>937</v>
      </c>
      <c r="G202" s="188"/>
      <c r="H202" s="192">
        <v>34.5</v>
      </c>
      <c r="I202" s="193"/>
      <c r="J202" s="188"/>
      <c r="K202" s="188"/>
      <c r="L202" s="194"/>
      <c r="M202" s="195"/>
      <c r="N202" s="196"/>
      <c r="O202" s="196"/>
      <c r="P202" s="196"/>
      <c r="Q202" s="196"/>
      <c r="R202" s="196"/>
      <c r="S202" s="196"/>
      <c r="T202" s="197"/>
      <c r="AT202" s="198" t="s">
        <v>234</v>
      </c>
      <c r="AU202" s="198" t="s">
        <v>86</v>
      </c>
      <c r="AV202" s="13" t="s">
        <v>86</v>
      </c>
      <c r="AW202" s="13" t="s">
        <v>37</v>
      </c>
      <c r="AX202" s="13" t="s">
        <v>84</v>
      </c>
      <c r="AY202" s="198" t="s">
        <v>225</v>
      </c>
    </row>
    <row r="203" spans="1:65" s="2" customFormat="1" ht="36">
      <c r="A203" s="35"/>
      <c r="B203" s="36"/>
      <c r="C203" s="174" t="s">
        <v>944</v>
      </c>
      <c r="D203" s="174" t="s">
        <v>227</v>
      </c>
      <c r="E203" s="175" t="s">
        <v>574</v>
      </c>
      <c r="F203" s="176" t="s">
        <v>575</v>
      </c>
      <c r="G203" s="177" t="s">
        <v>576</v>
      </c>
      <c r="H203" s="178">
        <v>4</v>
      </c>
      <c r="I203" s="179"/>
      <c r="J203" s="180">
        <f>ROUND(I203*H203,2)</f>
        <v>0</v>
      </c>
      <c r="K203" s="176" t="s">
        <v>231</v>
      </c>
      <c r="L203" s="40"/>
      <c r="M203" s="181" t="s">
        <v>19</v>
      </c>
      <c r="N203" s="182" t="s">
        <v>47</v>
      </c>
      <c r="O203" s="65"/>
      <c r="P203" s="183">
        <f>O203*H203</f>
        <v>0</v>
      </c>
      <c r="Q203" s="183">
        <v>0</v>
      </c>
      <c r="R203" s="183">
        <f>Q203*H203</f>
        <v>0</v>
      </c>
      <c r="S203" s="183">
        <v>0</v>
      </c>
      <c r="T203" s="184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5" t="s">
        <v>232</v>
      </c>
      <c r="AT203" s="185" t="s">
        <v>227</v>
      </c>
      <c r="AU203" s="185" t="s">
        <v>86</v>
      </c>
      <c r="AY203" s="18" t="s">
        <v>225</v>
      </c>
      <c r="BE203" s="186">
        <f>IF(N203="základní",J203,0)</f>
        <v>0</v>
      </c>
      <c r="BF203" s="186">
        <f>IF(N203="snížená",J203,0)</f>
        <v>0</v>
      </c>
      <c r="BG203" s="186">
        <f>IF(N203="zákl. přenesená",J203,0)</f>
        <v>0</v>
      </c>
      <c r="BH203" s="186">
        <f>IF(N203="sníž. přenesená",J203,0)</f>
        <v>0</v>
      </c>
      <c r="BI203" s="186">
        <f>IF(N203="nulová",J203,0)</f>
        <v>0</v>
      </c>
      <c r="BJ203" s="18" t="s">
        <v>84</v>
      </c>
      <c r="BK203" s="186">
        <f>ROUND(I203*H203,2)</f>
        <v>0</v>
      </c>
      <c r="BL203" s="18" t="s">
        <v>232</v>
      </c>
      <c r="BM203" s="185" t="s">
        <v>1272</v>
      </c>
    </row>
    <row r="204" spans="1:65" s="2" customFormat="1" ht="78" customHeight="1">
      <c r="A204" s="35"/>
      <c r="B204" s="36"/>
      <c r="C204" s="174" t="s">
        <v>946</v>
      </c>
      <c r="D204" s="174" t="s">
        <v>227</v>
      </c>
      <c r="E204" s="175" t="s">
        <v>947</v>
      </c>
      <c r="F204" s="176" t="s">
        <v>948</v>
      </c>
      <c r="G204" s="177" t="s">
        <v>559</v>
      </c>
      <c r="H204" s="178">
        <v>48</v>
      </c>
      <c r="I204" s="179"/>
      <c r="J204" s="180">
        <f>ROUND(I204*H204,2)</f>
        <v>0</v>
      </c>
      <c r="K204" s="176" t="s">
        <v>231</v>
      </c>
      <c r="L204" s="40"/>
      <c r="M204" s="181" t="s">
        <v>19</v>
      </c>
      <c r="N204" s="182" t="s">
        <v>47</v>
      </c>
      <c r="O204" s="65"/>
      <c r="P204" s="183">
        <f>O204*H204</f>
        <v>0</v>
      </c>
      <c r="Q204" s="183">
        <v>9.0000000000000006E-5</v>
      </c>
      <c r="R204" s="183">
        <f>Q204*H204</f>
        <v>4.3200000000000001E-3</v>
      </c>
      <c r="S204" s="183">
        <v>1.2E-2</v>
      </c>
      <c r="T204" s="184">
        <f>S204*H204</f>
        <v>0.57600000000000007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5" t="s">
        <v>232</v>
      </c>
      <c r="AT204" s="185" t="s">
        <v>227</v>
      </c>
      <c r="AU204" s="185" t="s">
        <v>86</v>
      </c>
      <c r="AY204" s="18" t="s">
        <v>225</v>
      </c>
      <c r="BE204" s="186">
        <f>IF(N204="základní",J204,0)</f>
        <v>0</v>
      </c>
      <c r="BF204" s="186">
        <f>IF(N204="snížená",J204,0)</f>
        <v>0</v>
      </c>
      <c r="BG204" s="186">
        <f>IF(N204="zákl. přenesená",J204,0)</f>
        <v>0</v>
      </c>
      <c r="BH204" s="186">
        <f>IF(N204="sníž. přenesená",J204,0)</f>
        <v>0</v>
      </c>
      <c r="BI204" s="186">
        <f>IF(N204="nulová",J204,0)</f>
        <v>0</v>
      </c>
      <c r="BJ204" s="18" t="s">
        <v>84</v>
      </c>
      <c r="BK204" s="186">
        <f>ROUND(I204*H204,2)</f>
        <v>0</v>
      </c>
      <c r="BL204" s="18" t="s">
        <v>232</v>
      </c>
      <c r="BM204" s="185" t="s">
        <v>949</v>
      </c>
    </row>
    <row r="205" spans="1:65" s="2" customFormat="1" ht="19.5">
      <c r="A205" s="35"/>
      <c r="B205" s="36"/>
      <c r="C205" s="37"/>
      <c r="D205" s="189" t="s">
        <v>414</v>
      </c>
      <c r="E205" s="37"/>
      <c r="F205" s="220" t="s">
        <v>950</v>
      </c>
      <c r="G205" s="37"/>
      <c r="H205" s="37"/>
      <c r="I205" s="221"/>
      <c r="J205" s="37"/>
      <c r="K205" s="37"/>
      <c r="L205" s="40"/>
      <c r="M205" s="222"/>
      <c r="N205" s="223"/>
      <c r="O205" s="65"/>
      <c r="P205" s="65"/>
      <c r="Q205" s="65"/>
      <c r="R205" s="65"/>
      <c r="S205" s="65"/>
      <c r="T205" s="66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T205" s="18" t="s">
        <v>414</v>
      </c>
      <c r="AU205" s="18" t="s">
        <v>86</v>
      </c>
    </row>
    <row r="206" spans="1:65" s="13" customFormat="1" ht="11.25">
      <c r="B206" s="187"/>
      <c r="C206" s="188"/>
      <c r="D206" s="189" t="s">
        <v>234</v>
      </c>
      <c r="E206" s="190" t="s">
        <v>783</v>
      </c>
      <c r="F206" s="191" t="s">
        <v>1134</v>
      </c>
      <c r="G206" s="188"/>
      <c r="H206" s="192">
        <v>48</v>
      </c>
      <c r="I206" s="193"/>
      <c r="J206" s="188"/>
      <c r="K206" s="188"/>
      <c r="L206" s="194"/>
      <c r="M206" s="195"/>
      <c r="N206" s="196"/>
      <c r="O206" s="196"/>
      <c r="P206" s="196"/>
      <c r="Q206" s="196"/>
      <c r="R206" s="196"/>
      <c r="S206" s="196"/>
      <c r="T206" s="197"/>
      <c r="AT206" s="198" t="s">
        <v>234</v>
      </c>
      <c r="AU206" s="198" t="s">
        <v>86</v>
      </c>
      <c r="AV206" s="13" t="s">
        <v>86</v>
      </c>
      <c r="AW206" s="13" t="s">
        <v>37</v>
      </c>
      <c r="AX206" s="13" t="s">
        <v>84</v>
      </c>
      <c r="AY206" s="198" t="s">
        <v>225</v>
      </c>
    </row>
    <row r="207" spans="1:65" s="2" customFormat="1" ht="55.5" customHeight="1">
      <c r="A207" s="35"/>
      <c r="B207" s="36"/>
      <c r="C207" s="174" t="s">
        <v>952</v>
      </c>
      <c r="D207" s="174" t="s">
        <v>227</v>
      </c>
      <c r="E207" s="175" t="s">
        <v>608</v>
      </c>
      <c r="F207" s="176" t="s">
        <v>667</v>
      </c>
      <c r="G207" s="177" t="s">
        <v>230</v>
      </c>
      <c r="H207" s="178">
        <v>19.16</v>
      </c>
      <c r="I207" s="179"/>
      <c r="J207" s="180">
        <f>ROUND(I207*H207,2)</f>
        <v>0</v>
      </c>
      <c r="K207" s="176" t="s">
        <v>19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0</v>
      </c>
      <c r="R207" s="183">
        <f>Q207*H207</f>
        <v>0</v>
      </c>
      <c r="S207" s="183">
        <v>0</v>
      </c>
      <c r="T207" s="184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955</v>
      </c>
    </row>
    <row r="208" spans="1:65" s="2" customFormat="1" ht="19.5">
      <c r="A208" s="35"/>
      <c r="B208" s="36"/>
      <c r="C208" s="37"/>
      <c r="D208" s="189" t="s">
        <v>414</v>
      </c>
      <c r="E208" s="37"/>
      <c r="F208" s="220" t="s">
        <v>669</v>
      </c>
      <c r="G208" s="37"/>
      <c r="H208" s="37"/>
      <c r="I208" s="221"/>
      <c r="J208" s="37"/>
      <c r="K208" s="37"/>
      <c r="L208" s="40"/>
      <c r="M208" s="222"/>
      <c r="N208" s="223"/>
      <c r="O208" s="65"/>
      <c r="P208" s="65"/>
      <c r="Q208" s="65"/>
      <c r="R208" s="65"/>
      <c r="S208" s="65"/>
      <c r="T208" s="66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T208" s="18" t="s">
        <v>414</v>
      </c>
      <c r="AU208" s="18" t="s">
        <v>86</v>
      </c>
    </row>
    <row r="209" spans="1:65" s="13" customFormat="1" ht="11.25">
      <c r="B209" s="187"/>
      <c r="C209" s="188"/>
      <c r="D209" s="189" t="s">
        <v>234</v>
      </c>
      <c r="E209" s="190" t="s">
        <v>19</v>
      </c>
      <c r="F209" s="191" t="s">
        <v>670</v>
      </c>
      <c r="G209" s="188"/>
      <c r="H209" s="192">
        <v>19.16</v>
      </c>
      <c r="I209" s="193"/>
      <c r="J209" s="188"/>
      <c r="K209" s="188"/>
      <c r="L209" s="194"/>
      <c r="M209" s="195"/>
      <c r="N209" s="196"/>
      <c r="O209" s="196"/>
      <c r="P209" s="196"/>
      <c r="Q209" s="196"/>
      <c r="R209" s="196"/>
      <c r="S209" s="196"/>
      <c r="T209" s="197"/>
      <c r="AT209" s="198" t="s">
        <v>234</v>
      </c>
      <c r="AU209" s="198" t="s">
        <v>86</v>
      </c>
      <c r="AV209" s="13" t="s">
        <v>86</v>
      </c>
      <c r="AW209" s="13" t="s">
        <v>37</v>
      </c>
      <c r="AX209" s="13" t="s">
        <v>84</v>
      </c>
      <c r="AY209" s="198" t="s">
        <v>225</v>
      </c>
    </row>
    <row r="210" spans="1:65" s="12" customFormat="1" ht="22.9" customHeight="1">
      <c r="B210" s="158"/>
      <c r="C210" s="159"/>
      <c r="D210" s="160" t="s">
        <v>75</v>
      </c>
      <c r="E210" s="172" t="s">
        <v>628</v>
      </c>
      <c r="F210" s="172" t="s">
        <v>629</v>
      </c>
      <c r="G210" s="159"/>
      <c r="H210" s="159"/>
      <c r="I210" s="162"/>
      <c r="J210" s="173">
        <f>BK210</f>
        <v>0</v>
      </c>
      <c r="K210" s="159"/>
      <c r="L210" s="164"/>
      <c r="M210" s="165"/>
      <c r="N210" s="166"/>
      <c r="O210" s="166"/>
      <c r="P210" s="167">
        <f>SUM(P211:P216)</f>
        <v>0</v>
      </c>
      <c r="Q210" s="166"/>
      <c r="R210" s="167">
        <f>SUM(R211:R216)</f>
        <v>0</v>
      </c>
      <c r="S210" s="166"/>
      <c r="T210" s="168">
        <f>SUM(T211:T216)</f>
        <v>0</v>
      </c>
      <c r="AR210" s="169" t="s">
        <v>84</v>
      </c>
      <c r="AT210" s="170" t="s">
        <v>75</v>
      </c>
      <c r="AU210" s="170" t="s">
        <v>84</v>
      </c>
      <c r="AY210" s="169" t="s">
        <v>225</v>
      </c>
      <c r="BK210" s="171">
        <f>SUM(BK211:BK216)</f>
        <v>0</v>
      </c>
    </row>
    <row r="211" spans="1:65" s="2" customFormat="1" ht="36">
      <c r="A211" s="35"/>
      <c r="B211" s="36"/>
      <c r="C211" s="174" t="s">
        <v>954</v>
      </c>
      <c r="D211" s="174" t="s">
        <v>227</v>
      </c>
      <c r="E211" s="175" t="s">
        <v>631</v>
      </c>
      <c r="F211" s="176" t="s">
        <v>632</v>
      </c>
      <c r="G211" s="177" t="s">
        <v>361</v>
      </c>
      <c r="H211" s="178">
        <v>52.207999999999998</v>
      </c>
      <c r="I211" s="179"/>
      <c r="J211" s="180">
        <f>ROUND(I211*H211,2)</f>
        <v>0</v>
      </c>
      <c r="K211" s="176" t="s">
        <v>231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0</v>
      </c>
      <c r="R211" s="183">
        <f>Q211*H211</f>
        <v>0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671</v>
      </c>
    </row>
    <row r="212" spans="1:65" s="2" customFormat="1" ht="36">
      <c r="A212" s="35"/>
      <c r="B212" s="36"/>
      <c r="C212" s="174" t="s">
        <v>956</v>
      </c>
      <c r="D212" s="174" t="s">
        <v>227</v>
      </c>
      <c r="E212" s="175" t="s">
        <v>635</v>
      </c>
      <c r="F212" s="176" t="s">
        <v>636</v>
      </c>
      <c r="G212" s="177" t="s">
        <v>361</v>
      </c>
      <c r="H212" s="178">
        <v>522.08000000000004</v>
      </c>
      <c r="I212" s="179"/>
      <c r="J212" s="180">
        <f>ROUND(I212*H212,2)</f>
        <v>0</v>
      </c>
      <c r="K212" s="176" t="s">
        <v>231</v>
      </c>
      <c r="L212" s="40"/>
      <c r="M212" s="181" t="s">
        <v>19</v>
      </c>
      <c r="N212" s="182" t="s">
        <v>47</v>
      </c>
      <c r="O212" s="65"/>
      <c r="P212" s="183">
        <f>O212*H212</f>
        <v>0</v>
      </c>
      <c r="Q212" s="183">
        <v>0</v>
      </c>
      <c r="R212" s="183">
        <f>Q212*H212</f>
        <v>0</v>
      </c>
      <c r="S212" s="183">
        <v>0</v>
      </c>
      <c r="T212" s="184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5" t="s">
        <v>232</v>
      </c>
      <c r="AT212" s="185" t="s">
        <v>227</v>
      </c>
      <c r="AU212" s="185" t="s">
        <v>86</v>
      </c>
      <c r="AY212" s="18" t="s">
        <v>225</v>
      </c>
      <c r="BE212" s="186">
        <f>IF(N212="základní",J212,0)</f>
        <v>0</v>
      </c>
      <c r="BF212" s="186">
        <f>IF(N212="snížená",J212,0)</f>
        <v>0</v>
      </c>
      <c r="BG212" s="186">
        <f>IF(N212="zákl. přenesená",J212,0)</f>
        <v>0</v>
      </c>
      <c r="BH212" s="186">
        <f>IF(N212="sníž. přenesená",J212,0)</f>
        <v>0</v>
      </c>
      <c r="BI212" s="186">
        <f>IF(N212="nulová",J212,0)</f>
        <v>0</v>
      </c>
      <c r="BJ212" s="18" t="s">
        <v>84</v>
      </c>
      <c r="BK212" s="186">
        <f>ROUND(I212*H212,2)</f>
        <v>0</v>
      </c>
      <c r="BL212" s="18" t="s">
        <v>232</v>
      </c>
      <c r="BM212" s="185" t="s">
        <v>672</v>
      </c>
    </row>
    <row r="213" spans="1:65" s="13" customFormat="1" ht="11.25">
      <c r="B213" s="187"/>
      <c r="C213" s="188"/>
      <c r="D213" s="189" t="s">
        <v>234</v>
      </c>
      <c r="E213" s="188"/>
      <c r="F213" s="191" t="s">
        <v>1294</v>
      </c>
      <c r="G213" s="188"/>
      <c r="H213" s="192">
        <v>522.08000000000004</v>
      </c>
      <c r="I213" s="193"/>
      <c r="J213" s="188"/>
      <c r="K213" s="188"/>
      <c r="L213" s="194"/>
      <c r="M213" s="195"/>
      <c r="N213" s="196"/>
      <c r="O213" s="196"/>
      <c r="P213" s="196"/>
      <c r="Q213" s="196"/>
      <c r="R213" s="196"/>
      <c r="S213" s="196"/>
      <c r="T213" s="197"/>
      <c r="AT213" s="198" t="s">
        <v>234</v>
      </c>
      <c r="AU213" s="198" t="s">
        <v>86</v>
      </c>
      <c r="AV213" s="13" t="s">
        <v>86</v>
      </c>
      <c r="AW213" s="13" t="s">
        <v>4</v>
      </c>
      <c r="AX213" s="13" t="s">
        <v>84</v>
      </c>
      <c r="AY213" s="198" t="s">
        <v>225</v>
      </c>
    </row>
    <row r="214" spans="1:65" s="2" customFormat="1" ht="44.25" customHeight="1">
      <c r="A214" s="35"/>
      <c r="B214" s="36"/>
      <c r="C214" s="174" t="s">
        <v>957</v>
      </c>
      <c r="D214" s="174" t="s">
        <v>227</v>
      </c>
      <c r="E214" s="175" t="s">
        <v>641</v>
      </c>
      <c r="F214" s="176" t="s">
        <v>642</v>
      </c>
      <c r="G214" s="177" t="s">
        <v>361</v>
      </c>
      <c r="H214" s="178">
        <v>9.8390000000000004</v>
      </c>
      <c r="I214" s="179"/>
      <c r="J214" s="180">
        <f>ROUND(I214*H214,2)</f>
        <v>0</v>
      </c>
      <c r="K214" s="176" t="s">
        <v>231</v>
      </c>
      <c r="L214" s="40"/>
      <c r="M214" s="181" t="s">
        <v>19</v>
      </c>
      <c r="N214" s="182" t="s">
        <v>47</v>
      </c>
      <c r="O214" s="65"/>
      <c r="P214" s="183">
        <f>O214*H214</f>
        <v>0</v>
      </c>
      <c r="Q214" s="183">
        <v>0</v>
      </c>
      <c r="R214" s="183">
        <f>Q214*H214</f>
        <v>0</v>
      </c>
      <c r="S214" s="183">
        <v>0</v>
      </c>
      <c r="T214" s="184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5" t="s">
        <v>232</v>
      </c>
      <c r="AT214" s="185" t="s">
        <v>227</v>
      </c>
      <c r="AU214" s="185" t="s">
        <v>86</v>
      </c>
      <c r="AY214" s="18" t="s">
        <v>225</v>
      </c>
      <c r="BE214" s="186">
        <f>IF(N214="základní",J214,0)</f>
        <v>0</v>
      </c>
      <c r="BF214" s="186">
        <f>IF(N214="snížená",J214,0)</f>
        <v>0</v>
      </c>
      <c r="BG214" s="186">
        <f>IF(N214="zákl. přenesená",J214,0)</f>
        <v>0</v>
      </c>
      <c r="BH214" s="186">
        <f>IF(N214="sníž. přenesená",J214,0)</f>
        <v>0</v>
      </c>
      <c r="BI214" s="186">
        <f>IF(N214="nulová",J214,0)</f>
        <v>0</v>
      </c>
      <c r="BJ214" s="18" t="s">
        <v>84</v>
      </c>
      <c r="BK214" s="186">
        <f>ROUND(I214*H214,2)</f>
        <v>0</v>
      </c>
      <c r="BL214" s="18" t="s">
        <v>232</v>
      </c>
      <c r="BM214" s="185" t="s">
        <v>960</v>
      </c>
    </row>
    <row r="215" spans="1:65" s="2" customFormat="1" ht="44.25" customHeight="1">
      <c r="A215" s="35"/>
      <c r="B215" s="36"/>
      <c r="C215" s="174" t="s">
        <v>959</v>
      </c>
      <c r="D215" s="174" t="s">
        <v>227</v>
      </c>
      <c r="E215" s="175" t="s">
        <v>645</v>
      </c>
      <c r="F215" s="176" t="s">
        <v>646</v>
      </c>
      <c r="G215" s="177" t="s">
        <v>361</v>
      </c>
      <c r="H215" s="178">
        <v>16.984000000000002</v>
      </c>
      <c r="I215" s="179"/>
      <c r="J215" s="180">
        <f>ROUND(I215*H215,2)</f>
        <v>0</v>
      </c>
      <c r="K215" s="176" t="s">
        <v>231</v>
      </c>
      <c r="L215" s="40"/>
      <c r="M215" s="181" t="s">
        <v>19</v>
      </c>
      <c r="N215" s="182" t="s">
        <v>47</v>
      </c>
      <c r="O215" s="65"/>
      <c r="P215" s="183">
        <f>O215*H215</f>
        <v>0</v>
      </c>
      <c r="Q215" s="183">
        <v>0</v>
      </c>
      <c r="R215" s="183">
        <f>Q215*H215</f>
        <v>0</v>
      </c>
      <c r="S215" s="183">
        <v>0</v>
      </c>
      <c r="T215" s="184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5" t="s">
        <v>232</v>
      </c>
      <c r="AT215" s="185" t="s">
        <v>227</v>
      </c>
      <c r="AU215" s="185" t="s">
        <v>86</v>
      </c>
      <c r="AY215" s="18" t="s">
        <v>225</v>
      </c>
      <c r="BE215" s="186">
        <f>IF(N215="základní",J215,0)</f>
        <v>0</v>
      </c>
      <c r="BF215" s="186">
        <f>IF(N215="snížená",J215,0)</f>
        <v>0</v>
      </c>
      <c r="BG215" s="186">
        <f>IF(N215="zákl. přenesená",J215,0)</f>
        <v>0</v>
      </c>
      <c r="BH215" s="186">
        <f>IF(N215="sníž. přenesená",J215,0)</f>
        <v>0</v>
      </c>
      <c r="BI215" s="186">
        <f>IF(N215="nulová",J215,0)</f>
        <v>0</v>
      </c>
      <c r="BJ215" s="18" t="s">
        <v>84</v>
      </c>
      <c r="BK215" s="186">
        <f>ROUND(I215*H215,2)</f>
        <v>0</v>
      </c>
      <c r="BL215" s="18" t="s">
        <v>232</v>
      </c>
      <c r="BM215" s="185" t="s">
        <v>966</v>
      </c>
    </row>
    <row r="216" spans="1:65" s="2" customFormat="1" ht="44.25" customHeight="1">
      <c r="A216" s="35"/>
      <c r="B216" s="36"/>
      <c r="C216" s="174" t="s">
        <v>961</v>
      </c>
      <c r="D216" s="174" t="s">
        <v>227</v>
      </c>
      <c r="E216" s="175" t="s">
        <v>968</v>
      </c>
      <c r="F216" s="176" t="s">
        <v>841</v>
      </c>
      <c r="G216" s="177" t="s">
        <v>361</v>
      </c>
      <c r="H216" s="178">
        <v>21.24</v>
      </c>
      <c r="I216" s="179"/>
      <c r="J216" s="180">
        <f>ROUND(I216*H216,2)</f>
        <v>0</v>
      </c>
      <c r="K216" s="176" t="s">
        <v>231</v>
      </c>
      <c r="L216" s="40"/>
      <c r="M216" s="181" t="s">
        <v>19</v>
      </c>
      <c r="N216" s="182" t="s">
        <v>47</v>
      </c>
      <c r="O216" s="65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5" t="s">
        <v>232</v>
      </c>
      <c r="AT216" s="185" t="s">
        <v>227</v>
      </c>
      <c r="AU216" s="185" t="s">
        <v>86</v>
      </c>
      <c r="AY216" s="18" t="s">
        <v>225</v>
      </c>
      <c r="BE216" s="186">
        <f>IF(N216="základní",J216,0)</f>
        <v>0</v>
      </c>
      <c r="BF216" s="186">
        <f>IF(N216="snížená",J216,0)</f>
        <v>0</v>
      </c>
      <c r="BG216" s="186">
        <f>IF(N216="zákl. přenesená",J216,0)</f>
        <v>0</v>
      </c>
      <c r="BH216" s="186">
        <f>IF(N216="sníž. přenesená",J216,0)</f>
        <v>0</v>
      </c>
      <c r="BI216" s="186">
        <f>IF(N216="nulová",J216,0)</f>
        <v>0</v>
      </c>
      <c r="BJ216" s="18" t="s">
        <v>84</v>
      </c>
      <c r="BK216" s="186">
        <f>ROUND(I216*H216,2)</f>
        <v>0</v>
      </c>
      <c r="BL216" s="18" t="s">
        <v>232</v>
      </c>
      <c r="BM216" s="185" t="s">
        <v>969</v>
      </c>
    </row>
    <row r="217" spans="1:65" s="12" customFormat="1" ht="22.9" customHeight="1">
      <c r="B217" s="158"/>
      <c r="C217" s="159"/>
      <c r="D217" s="160" t="s">
        <v>75</v>
      </c>
      <c r="E217" s="172" t="s">
        <v>648</v>
      </c>
      <c r="F217" s="172" t="s">
        <v>649</v>
      </c>
      <c r="G217" s="159"/>
      <c r="H217" s="159"/>
      <c r="I217" s="162"/>
      <c r="J217" s="173">
        <f>BK217</f>
        <v>0</v>
      </c>
      <c r="K217" s="159"/>
      <c r="L217" s="164"/>
      <c r="M217" s="165"/>
      <c r="N217" s="166"/>
      <c r="O217" s="166"/>
      <c r="P217" s="167">
        <f>P218</f>
        <v>0</v>
      </c>
      <c r="Q217" s="166"/>
      <c r="R217" s="167">
        <f>R218</f>
        <v>0</v>
      </c>
      <c r="S217" s="166"/>
      <c r="T217" s="168">
        <f>T218</f>
        <v>0</v>
      </c>
      <c r="AR217" s="169" t="s">
        <v>84</v>
      </c>
      <c r="AT217" s="170" t="s">
        <v>75</v>
      </c>
      <c r="AU217" s="170" t="s">
        <v>84</v>
      </c>
      <c r="AY217" s="169" t="s">
        <v>225</v>
      </c>
      <c r="BK217" s="171">
        <f>BK218</f>
        <v>0</v>
      </c>
    </row>
    <row r="218" spans="1:65" s="2" customFormat="1" ht="44.25" customHeight="1">
      <c r="A218" s="35"/>
      <c r="B218" s="36"/>
      <c r="C218" s="174" t="s">
        <v>965</v>
      </c>
      <c r="D218" s="174" t="s">
        <v>227</v>
      </c>
      <c r="E218" s="175" t="s">
        <v>674</v>
      </c>
      <c r="F218" s="176" t="s">
        <v>675</v>
      </c>
      <c r="G218" s="177" t="s">
        <v>361</v>
      </c>
      <c r="H218" s="178">
        <v>78.206999999999994</v>
      </c>
      <c r="I218" s="179"/>
      <c r="J218" s="180">
        <f>ROUND(I218*H218,2)</f>
        <v>0</v>
      </c>
      <c r="K218" s="176" t="s">
        <v>231</v>
      </c>
      <c r="L218" s="40"/>
      <c r="M218" s="181" t="s">
        <v>19</v>
      </c>
      <c r="N218" s="182" t="s">
        <v>47</v>
      </c>
      <c r="O218" s="65"/>
      <c r="P218" s="183">
        <f>O218*H218</f>
        <v>0</v>
      </c>
      <c r="Q218" s="183">
        <v>0</v>
      </c>
      <c r="R218" s="183">
        <f>Q218*H218</f>
        <v>0</v>
      </c>
      <c r="S218" s="183">
        <v>0</v>
      </c>
      <c r="T218" s="184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5" t="s">
        <v>232</v>
      </c>
      <c r="AT218" s="185" t="s">
        <v>227</v>
      </c>
      <c r="AU218" s="185" t="s">
        <v>86</v>
      </c>
      <c r="AY218" s="18" t="s">
        <v>225</v>
      </c>
      <c r="BE218" s="186">
        <f>IF(N218="základní",J218,0)</f>
        <v>0</v>
      </c>
      <c r="BF218" s="186">
        <f>IF(N218="snížená",J218,0)</f>
        <v>0</v>
      </c>
      <c r="BG218" s="186">
        <f>IF(N218="zákl. přenesená",J218,0)</f>
        <v>0</v>
      </c>
      <c r="BH218" s="186">
        <f>IF(N218="sníž. přenesená",J218,0)</f>
        <v>0</v>
      </c>
      <c r="BI218" s="186">
        <f>IF(N218="nulová",J218,0)</f>
        <v>0</v>
      </c>
      <c r="BJ218" s="18" t="s">
        <v>84</v>
      </c>
      <c r="BK218" s="186">
        <f>ROUND(I218*H218,2)</f>
        <v>0</v>
      </c>
      <c r="BL218" s="18" t="s">
        <v>232</v>
      </c>
      <c r="BM218" s="185" t="s">
        <v>971</v>
      </c>
    </row>
    <row r="219" spans="1:65" s="12" customFormat="1" ht="25.9" customHeight="1">
      <c r="B219" s="158"/>
      <c r="C219" s="159"/>
      <c r="D219" s="160" t="s">
        <v>75</v>
      </c>
      <c r="E219" s="161" t="s">
        <v>677</v>
      </c>
      <c r="F219" s="161" t="s">
        <v>678</v>
      </c>
      <c r="G219" s="159"/>
      <c r="H219" s="159"/>
      <c r="I219" s="162"/>
      <c r="J219" s="163">
        <f>BK219</f>
        <v>0</v>
      </c>
      <c r="K219" s="159"/>
      <c r="L219" s="164"/>
      <c r="M219" s="165"/>
      <c r="N219" s="166"/>
      <c r="O219" s="166"/>
      <c r="P219" s="167">
        <f>P220+P232</f>
        <v>0</v>
      </c>
      <c r="Q219" s="166"/>
      <c r="R219" s="167">
        <f>R220+R232</f>
        <v>0.54315599999999997</v>
      </c>
      <c r="S219" s="166"/>
      <c r="T219" s="168">
        <f>T220+T232</f>
        <v>0.39500000000000002</v>
      </c>
      <c r="AR219" s="169" t="s">
        <v>86</v>
      </c>
      <c r="AT219" s="170" t="s">
        <v>75</v>
      </c>
      <c r="AU219" s="170" t="s">
        <v>76</v>
      </c>
      <c r="AY219" s="169" t="s">
        <v>225</v>
      </c>
      <c r="BK219" s="171">
        <f>BK220+BK232</f>
        <v>0</v>
      </c>
    </row>
    <row r="220" spans="1:65" s="12" customFormat="1" ht="22.9" customHeight="1">
      <c r="B220" s="158"/>
      <c r="C220" s="159"/>
      <c r="D220" s="160" t="s">
        <v>75</v>
      </c>
      <c r="E220" s="172" t="s">
        <v>679</v>
      </c>
      <c r="F220" s="172" t="s">
        <v>680</v>
      </c>
      <c r="G220" s="159"/>
      <c r="H220" s="159"/>
      <c r="I220" s="162"/>
      <c r="J220" s="173">
        <f>BK220</f>
        <v>0</v>
      </c>
      <c r="K220" s="159"/>
      <c r="L220" s="164"/>
      <c r="M220" s="165"/>
      <c r="N220" s="166"/>
      <c r="O220" s="166"/>
      <c r="P220" s="167">
        <f>SUM(P221:P231)</f>
        <v>0</v>
      </c>
      <c r="Q220" s="166"/>
      <c r="R220" s="167">
        <f>SUM(R221:R231)</f>
        <v>0.51449999999999996</v>
      </c>
      <c r="S220" s="166"/>
      <c r="T220" s="168">
        <f>SUM(T221:T231)</f>
        <v>0.39500000000000002</v>
      </c>
      <c r="AR220" s="169" t="s">
        <v>86</v>
      </c>
      <c r="AT220" s="170" t="s">
        <v>75</v>
      </c>
      <c r="AU220" s="170" t="s">
        <v>84</v>
      </c>
      <c r="AY220" s="169" t="s">
        <v>225</v>
      </c>
      <c r="BK220" s="171">
        <f>SUM(BK221:BK231)</f>
        <v>0</v>
      </c>
    </row>
    <row r="221" spans="1:65" s="2" customFormat="1" ht="24">
      <c r="A221" s="35"/>
      <c r="B221" s="36"/>
      <c r="C221" s="174" t="s">
        <v>967</v>
      </c>
      <c r="D221" s="174" t="s">
        <v>227</v>
      </c>
      <c r="E221" s="175" t="s">
        <v>681</v>
      </c>
      <c r="F221" s="176" t="s">
        <v>682</v>
      </c>
      <c r="G221" s="177" t="s">
        <v>683</v>
      </c>
      <c r="H221" s="178">
        <v>490</v>
      </c>
      <c r="I221" s="179"/>
      <c r="J221" s="180">
        <f>ROUND(I221*H221,2)</f>
        <v>0</v>
      </c>
      <c r="K221" s="176" t="s">
        <v>231</v>
      </c>
      <c r="L221" s="40"/>
      <c r="M221" s="181" t="s">
        <v>19</v>
      </c>
      <c r="N221" s="182" t="s">
        <v>47</v>
      </c>
      <c r="O221" s="65"/>
      <c r="P221" s="183">
        <f>O221*H221</f>
        <v>0</v>
      </c>
      <c r="Q221" s="183">
        <v>5.0000000000000002E-5</v>
      </c>
      <c r="R221" s="183">
        <f>Q221*H221</f>
        <v>2.4500000000000001E-2</v>
      </c>
      <c r="S221" s="183">
        <v>0</v>
      </c>
      <c r="T221" s="184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5" t="s">
        <v>128</v>
      </c>
      <c r="AT221" s="185" t="s">
        <v>227</v>
      </c>
      <c r="AU221" s="185" t="s">
        <v>86</v>
      </c>
      <c r="AY221" s="18" t="s">
        <v>225</v>
      </c>
      <c r="BE221" s="186">
        <f>IF(N221="základní",J221,0)</f>
        <v>0</v>
      </c>
      <c r="BF221" s="186">
        <f>IF(N221="snížená",J221,0)</f>
        <v>0</v>
      </c>
      <c r="BG221" s="186">
        <f>IF(N221="zákl. přenesená",J221,0)</f>
        <v>0</v>
      </c>
      <c r="BH221" s="186">
        <f>IF(N221="sníž. přenesená",J221,0)</f>
        <v>0</v>
      </c>
      <c r="BI221" s="186">
        <f>IF(N221="nulová",J221,0)</f>
        <v>0</v>
      </c>
      <c r="BJ221" s="18" t="s">
        <v>84</v>
      </c>
      <c r="BK221" s="186">
        <f>ROUND(I221*H221,2)</f>
        <v>0</v>
      </c>
      <c r="BL221" s="18" t="s">
        <v>128</v>
      </c>
      <c r="BM221" s="185" t="s">
        <v>684</v>
      </c>
    </row>
    <row r="222" spans="1:65" s="13" customFormat="1" ht="11.25">
      <c r="B222" s="187"/>
      <c r="C222" s="188"/>
      <c r="D222" s="189" t="s">
        <v>234</v>
      </c>
      <c r="E222" s="190" t="s">
        <v>19</v>
      </c>
      <c r="F222" s="191" t="s">
        <v>1137</v>
      </c>
      <c r="G222" s="188"/>
      <c r="H222" s="192">
        <v>490</v>
      </c>
      <c r="I222" s="193"/>
      <c r="J222" s="188"/>
      <c r="K222" s="188"/>
      <c r="L222" s="194"/>
      <c r="M222" s="195"/>
      <c r="N222" s="196"/>
      <c r="O222" s="196"/>
      <c r="P222" s="196"/>
      <c r="Q222" s="196"/>
      <c r="R222" s="196"/>
      <c r="S222" s="196"/>
      <c r="T222" s="197"/>
      <c r="AT222" s="198" t="s">
        <v>234</v>
      </c>
      <c r="AU222" s="198" t="s">
        <v>86</v>
      </c>
      <c r="AV222" s="13" t="s">
        <v>86</v>
      </c>
      <c r="AW222" s="13" t="s">
        <v>37</v>
      </c>
      <c r="AX222" s="13" t="s">
        <v>84</v>
      </c>
      <c r="AY222" s="198" t="s">
        <v>225</v>
      </c>
    </row>
    <row r="223" spans="1:65" s="2" customFormat="1" ht="16.5" customHeight="1">
      <c r="A223" s="35"/>
      <c r="B223" s="36"/>
      <c r="C223" s="210" t="s">
        <v>970</v>
      </c>
      <c r="D223" s="210" t="s">
        <v>410</v>
      </c>
      <c r="E223" s="211" t="s">
        <v>686</v>
      </c>
      <c r="F223" s="212" t="s">
        <v>687</v>
      </c>
      <c r="G223" s="213" t="s">
        <v>361</v>
      </c>
      <c r="H223" s="214">
        <v>0.49</v>
      </c>
      <c r="I223" s="215"/>
      <c r="J223" s="216">
        <f>ROUND(I223*H223,2)</f>
        <v>0</v>
      </c>
      <c r="K223" s="212" t="s">
        <v>19</v>
      </c>
      <c r="L223" s="217"/>
      <c r="M223" s="218" t="s">
        <v>19</v>
      </c>
      <c r="N223" s="219" t="s">
        <v>47</v>
      </c>
      <c r="O223" s="65"/>
      <c r="P223" s="183">
        <f>O223*H223</f>
        <v>0</v>
      </c>
      <c r="Q223" s="183">
        <v>1</v>
      </c>
      <c r="R223" s="183">
        <f>Q223*H223</f>
        <v>0.49</v>
      </c>
      <c r="S223" s="183">
        <v>0</v>
      </c>
      <c r="T223" s="184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5" t="s">
        <v>175</v>
      </c>
      <c r="AT223" s="185" t="s">
        <v>410</v>
      </c>
      <c r="AU223" s="185" t="s">
        <v>86</v>
      </c>
      <c r="AY223" s="18" t="s">
        <v>225</v>
      </c>
      <c r="BE223" s="186">
        <f>IF(N223="základní",J223,0)</f>
        <v>0</v>
      </c>
      <c r="BF223" s="186">
        <f>IF(N223="snížená",J223,0)</f>
        <v>0</v>
      </c>
      <c r="BG223" s="186">
        <f>IF(N223="zákl. přenesená",J223,0)</f>
        <v>0</v>
      </c>
      <c r="BH223" s="186">
        <f>IF(N223="sníž. přenesená",J223,0)</f>
        <v>0</v>
      </c>
      <c r="BI223" s="186">
        <f>IF(N223="nulová",J223,0)</f>
        <v>0</v>
      </c>
      <c r="BJ223" s="18" t="s">
        <v>84</v>
      </c>
      <c r="BK223" s="186">
        <f>ROUND(I223*H223,2)</f>
        <v>0</v>
      </c>
      <c r="BL223" s="18" t="s">
        <v>128</v>
      </c>
      <c r="BM223" s="185" t="s">
        <v>688</v>
      </c>
    </row>
    <row r="224" spans="1:65" s="2" customFormat="1" ht="19.5">
      <c r="A224" s="35"/>
      <c r="B224" s="36"/>
      <c r="C224" s="37"/>
      <c r="D224" s="189" t="s">
        <v>414</v>
      </c>
      <c r="E224" s="37"/>
      <c r="F224" s="220" t="s">
        <v>689</v>
      </c>
      <c r="G224" s="37"/>
      <c r="H224" s="37"/>
      <c r="I224" s="221"/>
      <c r="J224" s="37"/>
      <c r="K224" s="37"/>
      <c r="L224" s="40"/>
      <c r="M224" s="222"/>
      <c r="N224" s="223"/>
      <c r="O224" s="65"/>
      <c r="P224" s="65"/>
      <c r="Q224" s="65"/>
      <c r="R224" s="65"/>
      <c r="S224" s="65"/>
      <c r="T224" s="66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T224" s="18" t="s">
        <v>414</v>
      </c>
      <c r="AU224" s="18" t="s">
        <v>86</v>
      </c>
    </row>
    <row r="225" spans="1:65" s="13" customFormat="1" ht="11.25">
      <c r="B225" s="187"/>
      <c r="C225" s="188"/>
      <c r="D225" s="189" t="s">
        <v>234</v>
      </c>
      <c r="E225" s="188"/>
      <c r="F225" s="191" t="s">
        <v>1138</v>
      </c>
      <c r="G225" s="188"/>
      <c r="H225" s="192">
        <v>0.49</v>
      </c>
      <c r="I225" s="193"/>
      <c r="J225" s="188"/>
      <c r="K225" s="188"/>
      <c r="L225" s="194"/>
      <c r="M225" s="195"/>
      <c r="N225" s="196"/>
      <c r="O225" s="196"/>
      <c r="P225" s="196"/>
      <c r="Q225" s="196"/>
      <c r="R225" s="196"/>
      <c r="S225" s="196"/>
      <c r="T225" s="197"/>
      <c r="AT225" s="198" t="s">
        <v>234</v>
      </c>
      <c r="AU225" s="198" t="s">
        <v>86</v>
      </c>
      <c r="AV225" s="13" t="s">
        <v>86</v>
      </c>
      <c r="AW225" s="13" t="s">
        <v>4</v>
      </c>
      <c r="AX225" s="13" t="s">
        <v>84</v>
      </c>
      <c r="AY225" s="198" t="s">
        <v>225</v>
      </c>
    </row>
    <row r="226" spans="1:65" s="2" customFormat="1" ht="24">
      <c r="A226" s="35"/>
      <c r="B226" s="36"/>
      <c r="C226" s="174" t="s">
        <v>972</v>
      </c>
      <c r="D226" s="174" t="s">
        <v>227</v>
      </c>
      <c r="E226" s="175" t="s">
        <v>691</v>
      </c>
      <c r="F226" s="176" t="s">
        <v>692</v>
      </c>
      <c r="G226" s="177" t="s">
        <v>683</v>
      </c>
      <c r="H226" s="178">
        <v>395</v>
      </c>
      <c r="I226" s="179"/>
      <c r="J226" s="180">
        <f>ROUND(I226*H226,2)</f>
        <v>0</v>
      </c>
      <c r="K226" s="176" t="s">
        <v>231</v>
      </c>
      <c r="L226" s="40"/>
      <c r="M226" s="181" t="s">
        <v>19</v>
      </c>
      <c r="N226" s="182" t="s">
        <v>47</v>
      </c>
      <c r="O226" s="65"/>
      <c r="P226" s="183">
        <f>O226*H226</f>
        <v>0</v>
      </c>
      <c r="Q226" s="183">
        <v>0</v>
      </c>
      <c r="R226" s="183">
        <f>Q226*H226</f>
        <v>0</v>
      </c>
      <c r="S226" s="183">
        <v>1E-3</v>
      </c>
      <c r="T226" s="184">
        <f>S226*H226</f>
        <v>0.39500000000000002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5" t="s">
        <v>128</v>
      </c>
      <c r="AT226" s="185" t="s">
        <v>227</v>
      </c>
      <c r="AU226" s="185" t="s">
        <v>86</v>
      </c>
      <c r="AY226" s="18" t="s">
        <v>225</v>
      </c>
      <c r="BE226" s="186">
        <f>IF(N226="základní",J226,0)</f>
        <v>0</v>
      </c>
      <c r="BF226" s="186">
        <f>IF(N226="snížená",J226,0)</f>
        <v>0</v>
      </c>
      <c r="BG226" s="186">
        <f>IF(N226="zákl. přenesená",J226,0)</f>
        <v>0</v>
      </c>
      <c r="BH226" s="186">
        <f>IF(N226="sníž. přenesená",J226,0)</f>
        <v>0</v>
      </c>
      <c r="BI226" s="186">
        <f>IF(N226="nulová",J226,0)</f>
        <v>0</v>
      </c>
      <c r="BJ226" s="18" t="s">
        <v>84</v>
      </c>
      <c r="BK226" s="186">
        <f>ROUND(I226*H226,2)</f>
        <v>0</v>
      </c>
      <c r="BL226" s="18" t="s">
        <v>128</v>
      </c>
      <c r="BM226" s="185" t="s">
        <v>693</v>
      </c>
    </row>
    <row r="227" spans="1:65" s="13" customFormat="1" ht="11.25">
      <c r="B227" s="187"/>
      <c r="C227" s="188"/>
      <c r="D227" s="189" t="s">
        <v>234</v>
      </c>
      <c r="E227" s="190" t="s">
        <v>19</v>
      </c>
      <c r="F227" s="191" t="s">
        <v>1139</v>
      </c>
      <c r="G227" s="188"/>
      <c r="H227" s="192">
        <v>395</v>
      </c>
      <c r="I227" s="193"/>
      <c r="J227" s="188"/>
      <c r="K227" s="188"/>
      <c r="L227" s="194"/>
      <c r="M227" s="195"/>
      <c r="N227" s="196"/>
      <c r="O227" s="196"/>
      <c r="P227" s="196"/>
      <c r="Q227" s="196"/>
      <c r="R227" s="196"/>
      <c r="S227" s="196"/>
      <c r="T227" s="197"/>
      <c r="AT227" s="198" t="s">
        <v>234</v>
      </c>
      <c r="AU227" s="198" t="s">
        <v>86</v>
      </c>
      <c r="AV227" s="13" t="s">
        <v>86</v>
      </c>
      <c r="AW227" s="13" t="s">
        <v>37</v>
      </c>
      <c r="AX227" s="13" t="s">
        <v>84</v>
      </c>
      <c r="AY227" s="198" t="s">
        <v>225</v>
      </c>
    </row>
    <row r="228" spans="1:65" s="2" customFormat="1" ht="16.5" customHeight="1">
      <c r="A228" s="35"/>
      <c r="B228" s="36"/>
      <c r="C228" s="174" t="s">
        <v>974</v>
      </c>
      <c r="D228" s="174" t="s">
        <v>227</v>
      </c>
      <c r="E228" s="175" t="s">
        <v>695</v>
      </c>
      <c r="F228" s="176" t="s">
        <v>696</v>
      </c>
      <c r="G228" s="177" t="s">
        <v>683</v>
      </c>
      <c r="H228" s="178">
        <v>4145</v>
      </c>
      <c r="I228" s="179"/>
      <c r="J228" s="180">
        <f>ROUND(I228*H228,2)</f>
        <v>0</v>
      </c>
      <c r="K228" s="176" t="s">
        <v>19</v>
      </c>
      <c r="L228" s="40"/>
      <c r="M228" s="181" t="s">
        <v>19</v>
      </c>
      <c r="N228" s="182" t="s">
        <v>47</v>
      </c>
      <c r="O228" s="65"/>
      <c r="P228" s="183">
        <f>O228*H228</f>
        <v>0</v>
      </c>
      <c r="Q228" s="183">
        <v>0</v>
      </c>
      <c r="R228" s="183">
        <f>Q228*H228</f>
        <v>0</v>
      </c>
      <c r="S228" s="183">
        <v>0</v>
      </c>
      <c r="T228" s="184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5" t="s">
        <v>128</v>
      </c>
      <c r="AT228" s="185" t="s">
        <v>227</v>
      </c>
      <c r="AU228" s="185" t="s">
        <v>86</v>
      </c>
      <c r="AY228" s="18" t="s">
        <v>225</v>
      </c>
      <c r="BE228" s="186">
        <f>IF(N228="základní",J228,0)</f>
        <v>0</v>
      </c>
      <c r="BF228" s="186">
        <f>IF(N228="snížená",J228,0)</f>
        <v>0</v>
      </c>
      <c r="BG228" s="186">
        <f>IF(N228="zákl. přenesená",J228,0)</f>
        <v>0</v>
      </c>
      <c r="BH228" s="186">
        <f>IF(N228="sníž. přenesená",J228,0)</f>
        <v>0</v>
      </c>
      <c r="BI228" s="186">
        <f>IF(N228="nulová",J228,0)</f>
        <v>0</v>
      </c>
      <c r="BJ228" s="18" t="s">
        <v>84</v>
      </c>
      <c r="BK228" s="186">
        <f>ROUND(I228*H228,2)</f>
        <v>0</v>
      </c>
      <c r="BL228" s="18" t="s">
        <v>128</v>
      </c>
      <c r="BM228" s="185" t="s">
        <v>697</v>
      </c>
    </row>
    <row r="229" spans="1:65" s="2" customFormat="1" ht="19.5">
      <c r="A229" s="35"/>
      <c r="B229" s="36"/>
      <c r="C229" s="37"/>
      <c r="D229" s="189" t="s">
        <v>414</v>
      </c>
      <c r="E229" s="37"/>
      <c r="F229" s="220" t="s">
        <v>698</v>
      </c>
      <c r="G229" s="37"/>
      <c r="H229" s="37"/>
      <c r="I229" s="221"/>
      <c r="J229" s="37"/>
      <c r="K229" s="37"/>
      <c r="L229" s="40"/>
      <c r="M229" s="222"/>
      <c r="N229" s="223"/>
      <c r="O229" s="65"/>
      <c r="P229" s="65"/>
      <c r="Q229" s="65"/>
      <c r="R229" s="65"/>
      <c r="S229" s="65"/>
      <c r="T229" s="66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T229" s="18" t="s">
        <v>414</v>
      </c>
      <c r="AU229" s="18" t="s">
        <v>86</v>
      </c>
    </row>
    <row r="230" spans="1:65" s="13" customFormat="1" ht="11.25">
      <c r="B230" s="187"/>
      <c r="C230" s="188"/>
      <c r="D230" s="189" t="s">
        <v>234</v>
      </c>
      <c r="E230" s="188"/>
      <c r="F230" s="191" t="s">
        <v>1140</v>
      </c>
      <c r="G230" s="188"/>
      <c r="H230" s="192">
        <v>4145</v>
      </c>
      <c r="I230" s="193"/>
      <c r="J230" s="188"/>
      <c r="K230" s="188"/>
      <c r="L230" s="194"/>
      <c r="M230" s="195"/>
      <c r="N230" s="196"/>
      <c r="O230" s="196"/>
      <c r="P230" s="196"/>
      <c r="Q230" s="196"/>
      <c r="R230" s="196"/>
      <c r="S230" s="196"/>
      <c r="T230" s="197"/>
      <c r="AT230" s="198" t="s">
        <v>234</v>
      </c>
      <c r="AU230" s="198" t="s">
        <v>86</v>
      </c>
      <c r="AV230" s="13" t="s">
        <v>86</v>
      </c>
      <c r="AW230" s="13" t="s">
        <v>4</v>
      </c>
      <c r="AX230" s="13" t="s">
        <v>84</v>
      </c>
      <c r="AY230" s="198" t="s">
        <v>225</v>
      </c>
    </row>
    <row r="231" spans="1:65" s="2" customFormat="1" ht="44.25" customHeight="1">
      <c r="A231" s="35"/>
      <c r="B231" s="36"/>
      <c r="C231" s="174" t="s">
        <v>976</v>
      </c>
      <c r="D231" s="174" t="s">
        <v>227</v>
      </c>
      <c r="E231" s="175" t="s">
        <v>700</v>
      </c>
      <c r="F231" s="176" t="s">
        <v>701</v>
      </c>
      <c r="G231" s="177" t="s">
        <v>361</v>
      </c>
      <c r="H231" s="178">
        <v>0.51500000000000001</v>
      </c>
      <c r="I231" s="179"/>
      <c r="J231" s="180">
        <f>ROUND(I231*H231,2)</f>
        <v>0</v>
      </c>
      <c r="K231" s="176" t="s">
        <v>231</v>
      </c>
      <c r="L231" s="40"/>
      <c r="M231" s="181" t="s">
        <v>19</v>
      </c>
      <c r="N231" s="182" t="s">
        <v>47</v>
      </c>
      <c r="O231" s="65"/>
      <c r="P231" s="183">
        <f>O231*H231</f>
        <v>0</v>
      </c>
      <c r="Q231" s="183">
        <v>0</v>
      </c>
      <c r="R231" s="183">
        <f>Q231*H231</f>
        <v>0</v>
      </c>
      <c r="S231" s="183">
        <v>0</v>
      </c>
      <c r="T231" s="184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5" t="s">
        <v>128</v>
      </c>
      <c r="AT231" s="185" t="s">
        <v>227</v>
      </c>
      <c r="AU231" s="185" t="s">
        <v>86</v>
      </c>
      <c r="AY231" s="18" t="s">
        <v>225</v>
      </c>
      <c r="BE231" s="186">
        <f>IF(N231="základní",J231,0)</f>
        <v>0</v>
      </c>
      <c r="BF231" s="186">
        <f>IF(N231="snížená",J231,0)</f>
        <v>0</v>
      </c>
      <c r="BG231" s="186">
        <f>IF(N231="zákl. přenesená",J231,0)</f>
        <v>0</v>
      </c>
      <c r="BH231" s="186">
        <f>IF(N231="sníž. přenesená",J231,0)</f>
        <v>0</v>
      </c>
      <c r="BI231" s="186">
        <f>IF(N231="nulová",J231,0)</f>
        <v>0</v>
      </c>
      <c r="BJ231" s="18" t="s">
        <v>84</v>
      </c>
      <c r="BK231" s="186">
        <f>ROUND(I231*H231,2)</f>
        <v>0</v>
      </c>
      <c r="BL231" s="18" t="s">
        <v>128</v>
      </c>
      <c r="BM231" s="185" t="s">
        <v>702</v>
      </c>
    </row>
    <row r="232" spans="1:65" s="12" customFormat="1" ht="22.9" customHeight="1">
      <c r="B232" s="158"/>
      <c r="C232" s="159"/>
      <c r="D232" s="160" t="s">
        <v>75</v>
      </c>
      <c r="E232" s="172" t="s">
        <v>703</v>
      </c>
      <c r="F232" s="172" t="s">
        <v>704</v>
      </c>
      <c r="G232" s="159"/>
      <c r="H232" s="159"/>
      <c r="I232" s="162"/>
      <c r="J232" s="173">
        <f>BK232</f>
        <v>0</v>
      </c>
      <c r="K232" s="159"/>
      <c r="L232" s="164"/>
      <c r="M232" s="165"/>
      <c r="N232" s="166"/>
      <c r="O232" s="166"/>
      <c r="P232" s="167">
        <f>SUM(P233:P235)</f>
        <v>0</v>
      </c>
      <c r="Q232" s="166"/>
      <c r="R232" s="167">
        <f>SUM(R233:R235)</f>
        <v>2.8656000000000001E-2</v>
      </c>
      <c r="S232" s="166"/>
      <c r="T232" s="168">
        <f>SUM(T233:T235)</f>
        <v>0</v>
      </c>
      <c r="AR232" s="169" t="s">
        <v>86</v>
      </c>
      <c r="AT232" s="170" t="s">
        <v>75</v>
      </c>
      <c r="AU232" s="170" t="s">
        <v>84</v>
      </c>
      <c r="AY232" s="169" t="s">
        <v>225</v>
      </c>
      <c r="BK232" s="171">
        <f>SUM(BK233:BK235)</f>
        <v>0</v>
      </c>
    </row>
    <row r="233" spans="1:65" s="2" customFormat="1" ht="33" customHeight="1">
      <c r="A233" s="35"/>
      <c r="B233" s="36"/>
      <c r="C233" s="174" t="s">
        <v>978</v>
      </c>
      <c r="D233" s="174" t="s">
        <v>227</v>
      </c>
      <c r="E233" s="175" t="s">
        <v>705</v>
      </c>
      <c r="F233" s="176" t="s">
        <v>706</v>
      </c>
      <c r="G233" s="177" t="s">
        <v>230</v>
      </c>
      <c r="H233" s="178">
        <v>89.55</v>
      </c>
      <c r="I233" s="179"/>
      <c r="J233" s="180">
        <f>ROUND(I233*H233,2)</f>
        <v>0</v>
      </c>
      <c r="K233" s="176" t="s">
        <v>231</v>
      </c>
      <c r="L233" s="40"/>
      <c r="M233" s="181" t="s">
        <v>19</v>
      </c>
      <c r="N233" s="182" t="s">
        <v>47</v>
      </c>
      <c r="O233" s="65"/>
      <c r="P233" s="183">
        <f>O233*H233</f>
        <v>0</v>
      </c>
      <c r="Q233" s="183">
        <v>3.2000000000000003E-4</v>
      </c>
      <c r="R233" s="183">
        <f>Q233*H233</f>
        <v>2.8656000000000001E-2</v>
      </c>
      <c r="S233" s="183">
        <v>0</v>
      </c>
      <c r="T233" s="184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5" t="s">
        <v>128</v>
      </c>
      <c r="AT233" s="185" t="s">
        <v>227</v>
      </c>
      <c r="AU233" s="185" t="s">
        <v>86</v>
      </c>
      <c r="AY233" s="18" t="s">
        <v>225</v>
      </c>
      <c r="BE233" s="186">
        <f>IF(N233="základní",J233,0)</f>
        <v>0</v>
      </c>
      <c r="BF233" s="186">
        <f>IF(N233="snížená",J233,0)</f>
        <v>0</v>
      </c>
      <c r="BG233" s="186">
        <f>IF(N233="zákl. přenesená",J233,0)</f>
        <v>0</v>
      </c>
      <c r="BH233" s="186">
        <f>IF(N233="sníž. přenesená",J233,0)</f>
        <v>0</v>
      </c>
      <c r="BI233" s="186">
        <f>IF(N233="nulová",J233,0)</f>
        <v>0</v>
      </c>
      <c r="BJ233" s="18" t="s">
        <v>84</v>
      </c>
      <c r="BK233" s="186">
        <f>ROUND(I233*H233,2)</f>
        <v>0</v>
      </c>
      <c r="BL233" s="18" t="s">
        <v>128</v>
      </c>
      <c r="BM233" s="185" t="s">
        <v>707</v>
      </c>
    </row>
    <row r="234" spans="1:65" s="2" customFormat="1" ht="58.5">
      <c r="A234" s="35"/>
      <c r="B234" s="36"/>
      <c r="C234" s="37"/>
      <c r="D234" s="189" t="s">
        <v>414</v>
      </c>
      <c r="E234" s="37"/>
      <c r="F234" s="220" t="s">
        <v>708</v>
      </c>
      <c r="G234" s="37"/>
      <c r="H234" s="37"/>
      <c r="I234" s="221"/>
      <c r="J234" s="37"/>
      <c r="K234" s="37"/>
      <c r="L234" s="40"/>
      <c r="M234" s="222"/>
      <c r="N234" s="223"/>
      <c r="O234" s="65"/>
      <c r="P234" s="65"/>
      <c r="Q234" s="65"/>
      <c r="R234" s="65"/>
      <c r="S234" s="65"/>
      <c r="T234" s="66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T234" s="18" t="s">
        <v>414</v>
      </c>
      <c r="AU234" s="18" t="s">
        <v>86</v>
      </c>
    </row>
    <row r="235" spans="1:65" s="13" customFormat="1" ht="11.25">
      <c r="B235" s="187"/>
      <c r="C235" s="188"/>
      <c r="D235" s="189" t="s">
        <v>234</v>
      </c>
      <c r="E235" s="190" t="s">
        <v>19</v>
      </c>
      <c r="F235" s="191" t="s">
        <v>1295</v>
      </c>
      <c r="G235" s="188"/>
      <c r="H235" s="192">
        <v>89.55</v>
      </c>
      <c r="I235" s="193"/>
      <c r="J235" s="188"/>
      <c r="K235" s="188"/>
      <c r="L235" s="194"/>
      <c r="M235" s="195"/>
      <c r="N235" s="196"/>
      <c r="O235" s="196"/>
      <c r="P235" s="196"/>
      <c r="Q235" s="196"/>
      <c r="R235" s="196"/>
      <c r="S235" s="196"/>
      <c r="T235" s="197"/>
      <c r="AT235" s="198" t="s">
        <v>234</v>
      </c>
      <c r="AU235" s="198" t="s">
        <v>86</v>
      </c>
      <c r="AV235" s="13" t="s">
        <v>86</v>
      </c>
      <c r="AW235" s="13" t="s">
        <v>37</v>
      </c>
      <c r="AX235" s="13" t="s">
        <v>84</v>
      </c>
      <c r="AY235" s="198" t="s">
        <v>225</v>
      </c>
    </row>
    <row r="236" spans="1:65" s="12" customFormat="1" ht="25.9" customHeight="1">
      <c r="B236" s="158"/>
      <c r="C236" s="159"/>
      <c r="D236" s="160" t="s">
        <v>75</v>
      </c>
      <c r="E236" s="161" t="s">
        <v>410</v>
      </c>
      <c r="F236" s="161" t="s">
        <v>983</v>
      </c>
      <c r="G236" s="159"/>
      <c r="H236" s="159"/>
      <c r="I236" s="162"/>
      <c r="J236" s="163">
        <f>BK236</f>
        <v>0</v>
      </c>
      <c r="K236" s="159"/>
      <c r="L236" s="164"/>
      <c r="M236" s="165"/>
      <c r="N236" s="166"/>
      <c r="O236" s="166"/>
      <c r="P236" s="167">
        <f>P237</f>
        <v>0</v>
      </c>
      <c r="Q236" s="166"/>
      <c r="R236" s="167">
        <f>R237</f>
        <v>2.4839999999999997E-2</v>
      </c>
      <c r="S236" s="166"/>
      <c r="T236" s="168">
        <f>T237</f>
        <v>0</v>
      </c>
      <c r="AR236" s="169" t="s">
        <v>273</v>
      </c>
      <c r="AT236" s="170" t="s">
        <v>75</v>
      </c>
      <c r="AU236" s="170" t="s">
        <v>76</v>
      </c>
      <c r="AY236" s="169" t="s">
        <v>225</v>
      </c>
      <c r="BK236" s="171">
        <f>BK237</f>
        <v>0</v>
      </c>
    </row>
    <row r="237" spans="1:65" s="12" customFormat="1" ht="22.9" customHeight="1">
      <c r="B237" s="158"/>
      <c r="C237" s="159"/>
      <c r="D237" s="160" t="s">
        <v>75</v>
      </c>
      <c r="E237" s="172" t="s">
        <v>984</v>
      </c>
      <c r="F237" s="172" t="s">
        <v>985</v>
      </c>
      <c r="G237" s="159"/>
      <c r="H237" s="159"/>
      <c r="I237" s="162"/>
      <c r="J237" s="173">
        <f>BK237</f>
        <v>0</v>
      </c>
      <c r="K237" s="159"/>
      <c r="L237" s="164"/>
      <c r="M237" s="165"/>
      <c r="N237" s="166"/>
      <c r="O237" s="166"/>
      <c r="P237" s="167">
        <f>SUM(P238:P241)</f>
        <v>0</v>
      </c>
      <c r="Q237" s="166"/>
      <c r="R237" s="167">
        <f>SUM(R238:R241)</f>
        <v>2.4839999999999997E-2</v>
      </c>
      <c r="S237" s="166"/>
      <c r="T237" s="168">
        <f>SUM(T238:T241)</f>
        <v>0</v>
      </c>
      <c r="AR237" s="169" t="s">
        <v>273</v>
      </c>
      <c r="AT237" s="170" t="s">
        <v>75</v>
      </c>
      <c r="AU237" s="170" t="s">
        <v>84</v>
      </c>
      <c r="AY237" s="169" t="s">
        <v>225</v>
      </c>
      <c r="BK237" s="171">
        <f>SUM(BK238:BK241)</f>
        <v>0</v>
      </c>
    </row>
    <row r="238" spans="1:65" s="2" customFormat="1" ht="24">
      <c r="A238" s="35"/>
      <c r="B238" s="36"/>
      <c r="C238" s="174" t="s">
        <v>980</v>
      </c>
      <c r="D238" s="174" t="s">
        <v>227</v>
      </c>
      <c r="E238" s="175" t="s">
        <v>987</v>
      </c>
      <c r="F238" s="176" t="s">
        <v>988</v>
      </c>
      <c r="G238" s="177" t="s">
        <v>559</v>
      </c>
      <c r="H238" s="178">
        <v>36</v>
      </c>
      <c r="I238" s="179"/>
      <c r="J238" s="180">
        <f>ROUND(I238*H238,2)</f>
        <v>0</v>
      </c>
      <c r="K238" s="176" t="s">
        <v>231</v>
      </c>
      <c r="L238" s="40"/>
      <c r="M238" s="181" t="s">
        <v>19</v>
      </c>
      <c r="N238" s="182" t="s">
        <v>47</v>
      </c>
      <c r="O238" s="65"/>
      <c r="P238" s="183">
        <f>O238*H238</f>
        <v>0</v>
      </c>
      <c r="Q238" s="183">
        <v>0</v>
      </c>
      <c r="R238" s="183">
        <f>Q238*H238</f>
        <v>0</v>
      </c>
      <c r="S238" s="183">
        <v>0</v>
      </c>
      <c r="T238" s="184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5" t="s">
        <v>989</v>
      </c>
      <c r="AT238" s="185" t="s">
        <v>227</v>
      </c>
      <c r="AU238" s="185" t="s">
        <v>86</v>
      </c>
      <c r="AY238" s="18" t="s">
        <v>225</v>
      </c>
      <c r="BE238" s="186">
        <f>IF(N238="základní",J238,0)</f>
        <v>0</v>
      </c>
      <c r="BF238" s="186">
        <f>IF(N238="snížená",J238,0)</f>
        <v>0</v>
      </c>
      <c r="BG238" s="186">
        <f>IF(N238="zákl. přenesená",J238,0)</f>
        <v>0</v>
      </c>
      <c r="BH238" s="186">
        <f>IF(N238="sníž. přenesená",J238,0)</f>
        <v>0</v>
      </c>
      <c r="BI238" s="186">
        <f>IF(N238="nulová",J238,0)</f>
        <v>0</v>
      </c>
      <c r="BJ238" s="18" t="s">
        <v>84</v>
      </c>
      <c r="BK238" s="186">
        <f>ROUND(I238*H238,2)</f>
        <v>0</v>
      </c>
      <c r="BL238" s="18" t="s">
        <v>989</v>
      </c>
      <c r="BM238" s="185" t="s">
        <v>990</v>
      </c>
    </row>
    <row r="239" spans="1:65" s="13" customFormat="1" ht="11.25">
      <c r="B239" s="187"/>
      <c r="C239" s="188"/>
      <c r="D239" s="189" t="s">
        <v>234</v>
      </c>
      <c r="E239" s="190" t="s">
        <v>19</v>
      </c>
      <c r="F239" s="191" t="s">
        <v>991</v>
      </c>
      <c r="G239" s="188"/>
      <c r="H239" s="192">
        <v>36</v>
      </c>
      <c r="I239" s="193"/>
      <c r="J239" s="188"/>
      <c r="K239" s="188"/>
      <c r="L239" s="194"/>
      <c r="M239" s="195"/>
      <c r="N239" s="196"/>
      <c r="O239" s="196"/>
      <c r="P239" s="196"/>
      <c r="Q239" s="196"/>
      <c r="R239" s="196"/>
      <c r="S239" s="196"/>
      <c r="T239" s="197"/>
      <c r="AT239" s="198" t="s">
        <v>234</v>
      </c>
      <c r="AU239" s="198" t="s">
        <v>86</v>
      </c>
      <c r="AV239" s="13" t="s">
        <v>86</v>
      </c>
      <c r="AW239" s="13" t="s">
        <v>37</v>
      </c>
      <c r="AX239" s="13" t="s">
        <v>84</v>
      </c>
      <c r="AY239" s="198" t="s">
        <v>225</v>
      </c>
    </row>
    <row r="240" spans="1:65" s="2" customFormat="1" ht="16.5" customHeight="1">
      <c r="A240" s="35"/>
      <c r="B240" s="36"/>
      <c r="C240" s="210" t="s">
        <v>981</v>
      </c>
      <c r="D240" s="210" t="s">
        <v>410</v>
      </c>
      <c r="E240" s="211" t="s">
        <v>993</v>
      </c>
      <c r="F240" s="212" t="s">
        <v>994</v>
      </c>
      <c r="G240" s="213" t="s">
        <v>559</v>
      </c>
      <c r="H240" s="214">
        <v>36</v>
      </c>
      <c r="I240" s="215"/>
      <c r="J240" s="216">
        <f>ROUND(I240*H240,2)</f>
        <v>0</v>
      </c>
      <c r="K240" s="212" t="s">
        <v>19</v>
      </c>
      <c r="L240" s="217"/>
      <c r="M240" s="218" t="s">
        <v>19</v>
      </c>
      <c r="N240" s="219" t="s">
        <v>47</v>
      </c>
      <c r="O240" s="65"/>
      <c r="P240" s="183">
        <f>O240*H240</f>
        <v>0</v>
      </c>
      <c r="Q240" s="183">
        <v>6.8999999999999997E-4</v>
      </c>
      <c r="R240" s="183">
        <f>Q240*H240</f>
        <v>2.4839999999999997E-2</v>
      </c>
      <c r="S240" s="183">
        <v>0</v>
      </c>
      <c r="T240" s="184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5" t="s">
        <v>995</v>
      </c>
      <c r="AT240" s="185" t="s">
        <v>410</v>
      </c>
      <c r="AU240" s="185" t="s">
        <v>86</v>
      </c>
      <c r="AY240" s="18" t="s">
        <v>225</v>
      </c>
      <c r="BE240" s="186">
        <f>IF(N240="základní",J240,0)</f>
        <v>0</v>
      </c>
      <c r="BF240" s="186">
        <f>IF(N240="snížená",J240,0)</f>
        <v>0</v>
      </c>
      <c r="BG240" s="186">
        <f>IF(N240="zákl. přenesená",J240,0)</f>
        <v>0</v>
      </c>
      <c r="BH240" s="186">
        <f>IF(N240="sníž. přenesená",J240,0)</f>
        <v>0</v>
      </c>
      <c r="BI240" s="186">
        <f>IF(N240="nulová",J240,0)</f>
        <v>0</v>
      </c>
      <c r="BJ240" s="18" t="s">
        <v>84</v>
      </c>
      <c r="BK240" s="186">
        <f>ROUND(I240*H240,2)</f>
        <v>0</v>
      </c>
      <c r="BL240" s="18" t="s">
        <v>995</v>
      </c>
      <c r="BM240" s="185" t="s">
        <v>996</v>
      </c>
    </row>
    <row r="241" spans="1:65" s="2" customFormat="1" ht="24">
      <c r="A241" s="35"/>
      <c r="B241" s="36"/>
      <c r="C241" s="174" t="s">
        <v>986</v>
      </c>
      <c r="D241" s="174" t="s">
        <v>227</v>
      </c>
      <c r="E241" s="175" t="s">
        <v>997</v>
      </c>
      <c r="F241" s="176" t="s">
        <v>998</v>
      </c>
      <c r="G241" s="177" t="s">
        <v>559</v>
      </c>
      <c r="H241" s="178">
        <v>36</v>
      </c>
      <c r="I241" s="179"/>
      <c r="J241" s="180">
        <f>ROUND(I241*H241,2)</f>
        <v>0</v>
      </c>
      <c r="K241" s="176" t="s">
        <v>231</v>
      </c>
      <c r="L241" s="40"/>
      <c r="M241" s="234" t="s">
        <v>19</v>
      </c>
      <c r="N241" s="235" t="s">
        <v>47</v>
      </c>
      <c r="O241" s="236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5" t="s">
        <v>989</v>
      </c>
      <c r="AT241" s="185" t="s">
        <v>227</v>
      </c>
      <c r="AU241" s="185" t="s">
        <v>86</v>
      </c>
      <c r="AY241" s="18" t="s">
        <v>225</v>
      </c>
      <c r="BE241" s="186">
        <f>IF(N241="základní",J241,0)</f>
        <v>0</v>
      </c>
      <c r="BF241" s="186">
        <f>IF(N241="snížená",J241,0)</f>
        <v>0</v>
      </c>
      <c r="BG241" s="186">
        <f>IF(N241="zákl. přenesená",J241,0)</f>
        <v>0</v>
      </c>
      <c r="BH241" s="186">
        <f>IF(N241="sníž. přenesená",J241,0)</f>
        <v>0</v>
      </c>
      <c r="BI241" s="186">
        <f>IF(N241="nulová",J241,0)</f>
        <v>0</v>
      </c>
      <c r="BJ241" s="18" t="s">
        <v>84</v>
      </c>
      <c r="BK241" s="186">
        <f>ROUND(I241*H241,2)</f>
        <v>0</v>
      </c>
      <c r="BL241" s="18" t="s">
        <v>989</v>
      </c>
      <c r="BM241" s="185" t="s">
        <v>999</v>
      </c>
    </row>
    <row r="242" spans="1:65" s="2" customFormat="1" ht="6.95" customHeight="1">
      <c r="A242" s="35"/>
      <c r="B242" s="48"/>
      <c r="C242" s="49"/>
      <c r="D242" s="49"/>
      <c r="E242" s="49"/>
      <c r="F242" s="49"/>
      <c r="G242" s="49"/>
      <c r="H242" s="49"/>
      <c r="I242" s="49"/>
      <c r="J242" s="49"/>
      <c r="K242" s="49"/>
      <c r="L242" s="40"/>
      <c r="M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</row>
  </sheetData>
  <sheetProtection algorithmName="SHA-512" hashValue="Y69Krp4ULDJ2ZZRVg+imsvdNHGYNXYEkFQRU2Soirh7MymxZHl9TIYdo3QIPkFaACOHHUTIB3E48UGO5O1z0zA==" saltValue="aOUSfiEuCIqsDG+myGXVzhpWvrfXkAojwn3gLJ+lNcaZB/1ft4gcLCoto0rNEJ30OEmvQlrrE+gIPNLDS5o6tA==" spinCount="100000" sheet="1" objects="1" scenarios="1" formatColumns="0" formatRows="0" autoFilter="0"/>
  <autoFilter ref="C90:K241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165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1296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1297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783</v>
      </c>
      <c r="BA6" s="239" t="s">
        <v>784</v>
      </c>
      <c r="BB6" s="239" t="s">
        <v>559</v>
      </c>
      <c r="BC6" s="239" t="s">
        <v>151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654</v>
      </c>
      <c r="BA7" s="239" t="s">
        <v>655</v>
      </c>
      <c r="BB7" s="239" t="s">
        <v>230</v>
      </c>
      <c r="BC7" s="239" t="s">
        <v>1298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1221</v>
      </c>
      <c r="BA8" s="239" t="s">
        <v>1222</v>
      </c>
      <c r="BB8" s="239" t="s">
        <v>559</v>
      </c>
      <c r="BC8" s="239" t="s">
        <v>140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1299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781</v>
      </c>
      <c r="BA9" s="239" t="s">
        <v>782</v>
      </c>
      <c r="BB9" s="239" t="s">
        <v>248</v>
      </c>
      <c r="BC9" s="239" t="s">
        <v>365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ROUND(J90,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ROUND((SUM(BE90:BE196)),  2)</f>
        <v>0</v>
      </c>
      <c r="G33" s="35"/>
      <c r="H33" s="35"/>
      <c r="I33" s="119">
        <v>0.21</v>
      </c>
      <c r="J33" s="118">
        <f>ROUND(((SUM(BE90:BE196))*I33),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ROUND((SUM(BF90:BF196)),  2)</f>
        <v>0</v>
      </c>
      <c r="G34" s="35"/>
      <c r="H34" s="35"/>
      <c r="I34" s="119">
        <v>0.15</v>
      </c>
      <c r="J34" s="118">
        <f>ROUND(((SUM(BF90:BF196))*I34),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ROUND((SUM(BG90:BG196)),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ROUND((SUM(BH90:BH196)),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ROUND((SUM(BI90:BI196)),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28 - P1+P2+P3-17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J90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J91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J92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J122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207</v>
      </c>
      <c r="E63" s="144"/>
      <c r="F63" s="144"/>
      <c r="G63" s="144"/>
      <c r="H63" s="144"/>
      <c r="I63" s="144"/>
      <c r="J63" s="145">
        <f>J140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208</v>
      </c>
      <c r="E64" s="144"/>
      <c r="F64" s="144"/>
      <c r="G64" s="144"/>
      <c r="H64" s="144"/>
      <c r="I64" s="144"/>
      <c r="J64" s="145">
        <f>J165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209</v>
      </c>
      <c r="E65" s="144"/>
      <c r="F65" s="144"/>
      <c r="G65" s="144"/>
      <c r="H65" s="144"/>
      <c r="I65" s="144"/>
      <c r="J65" s="145">
        <f>J172</f>
        <v>0</v>
      </c>
      <c r="K65" s="142"/>
      <c r="L65" s="146"/>
    </row>
    <row r="66" spans="1:31" s="9" customFormat="1" ht="24.95" customHeight="1">
      <c r="B66" s="135"/>
      <c r="C66" s="136"/>
      <c r="D66" s="137" t="s">
        <v>658</v>
      </c>
      <c r="E66" s="138"/>
      <c r="F66" s="138"/>
      <c r="G66" s="138"/>
      <c r="H66" s="138"/>
      <c r="I66" s="138"/>
      <c r="J66" s="139">
        <f>J174</f>
        <v>0</v>
      </c>
      <c r="K66" s="136"/>
      <c r="L66" s="140"/>
    </row>
    <row r="67" spans="1:31" s="10" customFormat="1" ht="19.899999999999999" customHeight="1">
      <c r="B67" s="141"/>
      <c r="C67" s="142"/>
      <c r="D67" s="143" t="s">
        <v>659</v>
      </c>
      <c r="E67" s="144"/>
      <c r="F67" s="144"/>
      <c r="G67" s="144"/>
      <c r="H67" s="144"/>
      <c r="I67" s="144"/>
      <c r="J67" s="145">
        <f>J175</f>
        <v>0</v>
      </c>
      <c r="K67" s="142"/>
      <c r="L67" s="146"/>
    </row>
    <row r="68" spans="1:31" s="10" customFormat="1" ht="19.899999999999999" customHeight="1">
      <c r="B68" s="141"/>
      <c r="C68" s="142"/>
      <c r="D68" s="143" t="s">
        <v>660</v>
      </c>
      <c r="E68" s="144"/>
      <c r="F68" s="144"/>
      <c r="G68" s="144"/>
      <c r="H68" s="144"/>
      <c r="I68" s="144"/>
      <c r="J68" s="145">
        <f>J187</f>
        <v>0</v>
      </c>
      <c r="K68" s="142"/>
      <c r="L68" s="146"/>
    </row>
    <row r="69" spans="1:31" s="9" customFormat="1" ht="24.95" customHeight="1">
      <c r="B69" s="135"/>
      <c r="C69" s="136"/>
      <c r="D69" s="137" t="s">
        <v>799</v>
      </c>
      <c r="E69" s="138"/>
      <c r="F69" s="138"/>
      <c r="G69" s="138"/>
      <c r="H69" s="138"/>
      <c r="I69" s="138"/>
      <c r="J69" s="139">
        <f>J191</f>
        <v>0</v>
      </c>
      <c r="K69" s="136"/>
      <c r="L69" s="140"/>
    </row>
    <row r="70" spans="1:31" s="10" customFormat="1" ht="19.899999999999999" customHeight="1">
      <c r="B70" s="141"/>
      <c r="C70" s="142"/>
      <c r="D70" s="143" t="s">
        <v>800</v>
      </c>
      <c r="E70" s="144"/>
      <c r="F70" s="144"/>
      <c r="G70" s="144"/>
      <c r="H70" s="144"/>
      <c r="I70" s="144"/>
      <c r="J70" s="145">
        <f>J192</f>
        <v>0</v>
      </c>
      <c r="K70" s="142"/>
      <c r="L70" s="146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07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4" t="s">
        <v>210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30" t="s">
        <v>16</v>
      </c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26.25" customHeight="1">
      <c r="A80" s="35"/>
      <c r="B80" s="36"/>
      <c r="C80" s="37"/>
      <c r="D80" s="37"/>
      <c r="E80" s="388" t="str">
        <f>E7</f>
        <v>Modernizace dopravního značení, 3. etapa, 5. května, č. akce 9991771</v>
      </c>
      <c r="F80" s="389"/>
      <c r="G80" s="389"/>
      <c r="H80" s="389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2" customHeight="1">
      <c r="A81" s="35"/>
      <c r="B81" s="36"/>
      <c r="C81" s="30" t="s">
        <v>197</v>
      </c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6.5" customHeight="1">
      <c r="A82" s="35"/>
      <c r="B82" s="36"/>
      <c r="C82" s="37"/>
      <c r="D82" s="37"/>
      <c r="E82" s="377" t="str">
        <f>E9</f>
        <v>28 - P1+P2+P3-17</v>
      </c>
      <c r="F82" s="390"/>
      <c r="G82" s="390"/>
      <c r="H82" s="390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6.95" customHeight="1">
      <c r="A83" s="35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2" customHeight="1">
      <c r="A84" s="35"/>
      <c r="B84" s="36"/>
      <c r="C84" s="30" t="s">
        <v>21</v>
      </c>
      <c r="D84" s="37"/>
      <c r="E84" s="37"/>
      <c r="F84" s="28" t="str">
        <f>F12</f>
        <v>Praha 4</v>
      </c>
      <c r="G84" s="37"/>
      <c r="H84" s="37"/>
      <c r="I84" s="30" t="s">
        <v>23</v>
      </c>
      <c r="J84" s="60" t="str">
        <f>IF(J12="","",J12)</f>
        <v>22. 2. 2021</v>
      </c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25.7" customHeight="1">
      <c r="A86" s="35"/>
      <c r="B86" s="36"/>
      <c r="C86" s="30" t="s">
        <v>25</v>
      </c>
      <c r="D86" s="37"/>
      <c r="E86" s="37"/>
      <c r="F86" s="28" t="str">
        <f>E15</f>
        <v>Technická správa komunikací hl. m. Prahy, a.s.</v>
      </c>
      <c r="G86" s="37"/>
      <c r="H86" s="37"/>
      <c r="I86" s="30" t="s">
        <v>33</v>
      </c>
      <c r="J86" s="33" t="str">
        <f>E21</f>
        <v>d plus projektová a inženýrská a.s.</v>
      </c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15.2" customHeight="1">
      <c r="A87" s="35"/>
      <c r="B87" s="36"/>
      <c r="C87" s="30" t="s">
        <v>31</v>
      </c>
      <c r="D87" s="37"/>
      <c r="E87" s="37"/>
      <c r="F87" s="28" t="str">
        <f>IF(E18="","",E18)</f>
        <v>Vyplň údaj</v>
      </c>
      <c r="G87" s="37"/>
      <c r="H87" s="37"/>
      <c r="I87" s="30" t="s">
        <v>38</v>
      </c>
      <c r="J87" s="33" t="str">
        <f>E24</f>
        <v xml:space="preserve"> 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0.35" customHeight="1">
      <c r="A88" s="35"/>
      <c r="B88" s="36"/>
      <c r="C88" s="37"/>
      <c r="D88" s="37"/>
      <c r="E88" s="37"/>
      <c r="F88" s="37"/>
      <c r="G88" s="37"/>
      <c r="H88" s="37"/>
      <c r="I88" s="37"/>
      <c r="J88" s="37"/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11" customFormat="1" ht="29.25" customHeight="1">
      <c r="A89" s="147"/>
      <c r="B89" s="148"/>
      <c r="C89" s="149" t="s">
        <v>211</v>
      </c>
      <c r="D89" s="150" t="s">
        <v>61</v>
      </c>
      <c r="E89" s="150" t="s">
        <v>57</v>
      </c>
      <c r="F89" s="150" t="s">
        <v>58</v>
      </c>
      <c r="G89" s="150" t="s">
        <v>212</v>
      </c>
      <c r="H89" s="150" t="s">
        <v>213</v>
      </c>
      <c r="I89" s="150" t="s">
        <v>214</v>
      </c>
      <c r="J89" s="150" t="s">
        <v>201</v>
      </c>
      <c r="K89" s="151" t="s">
        <v>215</v>
      </c>
      <c r="L89" s="152"/>
      <c r="M89" s="69" t="s">
        <v>19</v>
      </c>
      <c r="N89" s="70" t="s">
        <v>46</v>
      </c>
      <c r="O89" s="70" t="s">
        <v>216</v>
      </c>
      <c r="P89" s="70" t="s">
        <v>217</v>
      </c>
      <c r="Q89" s="70" t="s">
        <v>218</v>
      </c>
      <c r="R89" s="70" t="s">
        <v>219</v>
      </c>
      <c r="S89" s="70" t="s">
        <v>220</v>
      </c>
      <c r="T89" s="71" t="s">
        <v>221</v>
      </c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</row>
    <row r="90" spans="1:65" s="2" customFormat="1" ht="22.9" customHeight="1">
      <c r="A90" s="35"/>
      <c r="B90" s="36"/>
      <c r="C90" s="76" t="s">
        <v>222</v>
      </c>
      <c r="D90" s="37"/>
      <c r="E90" s="37"/>
      <c r="F90" s="37"/>
      <c r="G90" s="37"/>
      <c r="H90" s="37"/>
      <c r="I90" s="37"/>
      <c r="J90" s="153">
        <f>BK90</f>
        <v>0</v>
      </c>
      <c r="K90" s="37"/>
      <c r="L90" s="40"/>
      <c r="M90" s="72"/>
      <c r="N90" s="154"/>
      <c r="O90" s="73"/>
      <c r="P90" s="155">
        <f>P91+P174+P191</f>
        <v>0</v>
      </c>
      <c r="Q90" s="73"/>
      <c r="R90" s="155">
        <f>R91+R174+R191</f>
        <v>69.375112740000006</v>
      </c>
      <c r="S90" s="73"/>
      <c r="T90" s="156">
        <f>T91+T174+T191</f>
        <v>29.437000000000001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T90" s="18" t="s">
        <v>75</v>
      </c>
      <c r="AU90" s="18" t="s">
        <v>202</v>
      </c>
      <c r="BK90" s="157">
        <f>BK91+BK174+BK191</f>
        <v>0</v>
      </c>
    </row>
    <row r="91" spans="1:65" s="12" customFormat="1" ht="25.9" customHeight="1">
      <c r="B91" s="158"/>
      <c r="C91" s="159"/>
      <c r="D91" s="160" t="s">
        <v>75</v>
      </c>
      <c r="E91" s="161" t="s">
        <v>223</v>
      </c>
      <c r="F91" s="161" t="s">
        <v>224</v>
      </c>
      <c r="G91" s="159"/>
      <c r="H91" s="159"/>
      <c r="I91" s="162"/>
      <c r="J91" s="163">
        <f>BK91</f>
        <v>0</v>
      </c>
      <c r="K91" s="159"/>
      <c r="L91" s="164"/>
      <c r="M91" s="165"/>
      <c r="N91" s="166"/>
      <c r="O91" s="166"/>
      <c r="P91" s="167">
        <f>P92+P122+P140+P165+P172</f>
        <v>0</v>
      </c>
      <c r="Q91" s="166"/>
      <c r="R91" s="167">
        <f>R92+R122+R140+R165+R172</f>
        <v>68.808755140000002</v>
      </c>
      <c r="S91" s="166"/>
      <c r="T91" s="168">
        <f>T92+T122+T140+T165+T172</f>
        <v>29.042000000000002</v>
      </c>
      <c r="AR91" s="169" t="s">
        <v>84</v>
      </c>
      <c r="AT91" s="170" t="s">
        <v>75</v>
      </c>
      <c r="AU91" s="170" t="s">
        <v>76</v>
      </c>
      <c r="AY91" s="169" t="s">
        <v>225</v>
      </c>
      <c r="BK91" s="171">
        <f>BK92+BK122+BK140+BK165+BK172</f>
        <v>0</v>
      </c>
    </row>
    <row r="92" spans="1:65" s="12" customFormat="1" ht="22.9" customHeight="1">
      <c r="B92" s="158"/>
      <c r="C92" s="159"/>
      <c r="D92" s="160" t="s">
        <v>75</v>
      </c>
      <c r="E92" s="172" t="s">
        <v>84</v>
      </c>
      <c r="F92" s="172" t="s">
        <v>226</v>
      </c>
      <c r="G92" s="159"/>
      <c r="H92" s="159"/>
      <c r="I92" s="162"/>
      <c r="J92" s="173">
        <f>BK92</f>
        <v>0</v>
      </c>
      <c r="K92" s="159"/>
      <c r="L92" s="164"/>
      <c r="M92" s="165"/>
      <c r="N92" s="166"/>
      <c r="O92" s="166"/>
      <c r="P92" s="167">
        <f>SUM(P93:P121)</f>
        <v>0</v>
      </c>
      <c r="Q92" s="166"/>
      <c r="R92" s="167">
        <f>SUM(R93:R121)</f>
        <v>2E-3</v>
      </c>
      <c r="S92" s="166"/>
      <c r="T92" s="168">
        <f>SUM(T93:T121)</f>
        <v>25</v>
      </c>
      <c r="AR92" s="169" t="s">
        <v>84</v>
      </c>
      <c r="AT92" s="170" t="s">
        <v>75</v>
      </c>
      <c r="AU92" s="170" t="s">
        <v>84</v>
      </c>
      <c r="AY92" s="169" t="s">
        <v>225</v>
      </c>
      <c r="BK92" s="171">
        <f>SUM(BK93:BK121)</f>
        <v>0</v>
      </c>
    </row>
    <row r="93" spans="1:65" s="2" customFormat="1" ht="44.25" customHeight="1">
      <c r="A93" s="35"/>
      <c r="B93" s="36"/>
      <c r="C93" s="174" t="s">
        <v>84</v>
      </c>
      <c r="D93" s="174" t="s">
        <v>227</v>
      </c>
      <c r="E93" s="175" t="s">
        <v>1226</v>
      </c>
      <c r="F93" s="176" t="s">
        <v>1227</v>
      </c>
      <c r="G93" s="177" t="s">
        <v>559</v>
      </c>
      <c r="H93" s="178">
        <v>20</v>
      </c>
      <c r="I93" s="179"/>
      <c r="J93" s="180">
        <f>ROUND(I93*H93,2)</f>
        <v>0</v>
      </c>
      <c r="K93" s="176" t="s">
        <v>231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0.28999999999999998</v>
      </c>
      <c r="T93" s="184">
        <f>S93*H93</f>
        <v>5.8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1228</v>
      </c>
    </row>
    <row r="94" spans="1:65" s="13" customFormat="1" ht="11.25">
      <c r="B94" s="187"/>
      <c r="C94" s="188"/>
      <c r="D94" s="189" t="s">
        <v>234</v>
      </c>
      <c r="E94" s="190" t="s">
        <v>1221</v>
      </c>
      <c r="F94" s="191" t="s">
        <v>1229</v>
      </c>
      <c r="G94" s="188"/>
      <c r="H94" s="192">
        <v>20</v>
      </c>
      <c r="I94" s="193"/>
      <c r="J94" s="188"/>
      <c r="K94" s="188"/>
      <c r="L94" s="194"/>
      <c r="M94" s="195"/>
      <c r="N94" s="196"/>
      <c r="O94" s="196"/>
      <c r="P94" s="196"/>
      <c r="Q94" s="196"/>
      <c r="R94" s="196"/>
      <c r="S94" s="196"/>
      <c r="T94" s="197"/>
      <c r="AT94" s="198" t="s">
        <v>234</v>
      </c>
      <c r="AU94" s="198" t="s">
        <v>86</v>
      </c>
      <c r="AV94" s="13" t="s">
        <v>86</v>
      </c>
      <c r="AW94" s="13" t="s">
        <v>37</v>
      </c>
      <c r="AX94" s="13" t="s">
        <v>84</v>
      </c>
      <c r="AY94" s="198" t="s">
        <v>225</v>
      </c>
    </row>
    <row r="95" spans="1:65" s="2" customFormat="1" ht="24">
      <c r="A95" s="35"/>
      <c r="B95" s="36"/>
      <c r="C95" s="174" t="s">
        <v>86</v>
      </c>
      <c r="D95" s="174" t="s">
        <v>227</v>
      </c>
      <c r="E95" s="175" t="s">
        <v>821</v>
      </c>
      <c r="F95" s="176" t="s">
        <v>822</v>
      </c>
      <c r="G95" s="177" t="s">
        <v>230</v>
      </c>
      <c r="H95" s="178">
        <v>100</v>
      </c>
      <c r="I95" s="179"/>
      <c r="J95" s="180">
        <f>ROUND(I95*H95,2)</f>
        <v>0</v>
      </c>
      <c r="K95" s="176" t="s">
        <v>231</v>
      </c>
      <c r="L95" s="40"/>
      <c r="M95" s="181" t="s">
        <v>19</v>
      </c>
      <c r="N95" s="182" t="s">
        <v>47</v>
      </c>
      <c r="O95" s="65"/>
      <c r="P95" s="183">
        <f>O95*H95</f>
        <v>0</v>
      </c>
      <c r="Q95" s="183">
        <v>0</v>
      </c>
      <c r="R95" s="183">
        <f>Q95*H95</f>
        <v>0</v>
      </c>
      <c r="S95" s="183">
        <v>0</v>
      </c>
      <c r="T95" s="184">
        <f>S95*H95</f>
        <v>0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85" t="s">
        <v>232</v>
      </c>
      <c r="AT95" s="185" t="s">
        <v>227</v>
      </c>
      <c r="AU95" s="185" t="s">
        <v>86</v>
      </c>
      <c r="AY95" s="18" t="s">
        <v>225</v>
      </c>
      <c r="BE95" s="186">
        <f>IF(N95="základní",J95,0)</f>
        <v>0</v>
      </c>
      <c r="BF95" s="186">
        <f>IF(N95="snížená",J95,0)</f>
        <v>0</v>
      </c>
      <c r="BG95" s="186">
        <f>IF(N95="zákl. přenesená",J95,0)</f>
        <v>0</v>
      </c>
      <c r="BH95" s="186">
        <f>IF(N95="sníž. přenesená",J95,0)</f>
        <v>0</v>
      </c>
      <c r="BI95" s="186">
        <f>IF(N95="nulová",J95,0)</f>
        <v>0</v>
      </c>
      <c r="BJ95" s="18" t="s">
        <v>84</v>
      </c>
      <c r="BK95" s="186">
        <f>ROUND(I95*H95,2)</f>
        <v>0</v>
      </c>
      <c r="BL95" s="18" t="s">
        <v>232</v>
      </c>
      <c r="BM95" s="185" t="s">
        <v>823</v>
      </c>
    </row>
    <row r="96" spans="1:65" s="13" customFormat="1" ht="11.25">
      <c r="B96" s="187"/>
      <c r="C96" s="188"/>
      <c r="D96" s="189" t="s">
        <v>234</v>
      </c>
      <c r="E96" s="190" t="s">
        <v>19</v>
      </c>
      <c r="F96" s="191" t="s">
        <v>1300</v>
      </c>
      <c r="G96" s="188"/>
      <c r="H96" s="192">
        <v>100</v>
      </c>
      <c r="I96" s="193"/>
      <c r="J96" s="188"/>
      <c r="K96" s="188"/>
      <c r="L96" s="194"/>
      <c r="M96" s="195"/>
      <c r="N96" s="196"/>
      <c r="O96" s="196"/>
      <c r="P96" s="196"/>
      <c r="Q96" s="196"/>
      <c r="R96" s="196"/>
      <c r="S96" s="196"/>
      <c r="T96" s="197"/>
      <c r="AT96" s="198" t="s">
        <v>234</v>
      </c>
      <c r="AU96" s="198" t="s">
        <v>86</v>
      </c>
      <c r="AV96" s="13" t="s">
        <v>86</v>
      </c>
      <c r="AW96" s="13" t="s">
        <v>37</v>
      </c>
      <c r="AX96" s="13" t="s">
        <v>84</v>
      </c>
      <c r="AY96" s="198" t="s">
        <v>225</v>
      </c>
    </row>
    <row r="97" spans="1:65" s="2" customFormat="1" ht="44.25" customHeight="1">
      <c r="A97" s="35"/>
      <c r="B97" s="36"/>
      <c r="C97" s="174" t="s">
        <v>273</v>
      </c>
      <c r="D97" s="174" t="s">
        <v>227</v>
      </c>
      <c r="E97" s="175" t="s">
        <v>246</v>
      </c>
      <c r="F97" s="176" t="s">
        <v>247</v>
      </c>
      <c r="G97" s="177" t="s">
        <v>248</v>
      </c>
      <c r="H97" s="178">
        <v>56.4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825</v>
      </c>
    </row>
    <row r="98" spans="1:65" s="13" customFormat="1" ht="11.25">
      <c r="B98" s="187"/>
      <c r="C98" s="188"/>
      <c r="D98" s="189" t="s">
        <v>234</v>
      </c>
      <c r="E98" s="190" t="s">
        <v>19</v>
      </c>
      <c r="F98" s="191" t="s">
        <v>1231</v>
      </c>
      <c r="G98" s="188"/>
      <c r="H98" s="192">
        <v>64.400000000000006</v>
      </c>
      <c r="I98" s="193"/>
      <c r="J98" s="188"/>
      <c r="K98" s="188"/>
      <c r="L98" s="194"/>
      <c r="M98" s="195"/>
      <c r="N98" s="196"/>
      <c r="O98" s="196"/>
      <c r="P98" s="196"/>
      <c r="Q98" s="196"/>
      <c r="R98" s="196"/>
      <c r="S98" s="196"/>
      <c r="T98" s="197"/>
      <c r="AT98" s="198" t="s">
        <v>234</v>
      </c>
      <c r="AU98" s="198" t="s">
        <v>86</v>
      </c>
      <c r="AV98" s="13" t="s">
        <v>86</v>
      </c>
      <c r="AW98" s="13" t="s">
        <v>37</v>
      </c>
      <c r="AX98" s="13" t="s">
        <v>76</v>
      </c>
      <c r="AY98" s="198" t="s">
        <v>225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827</v>
      </c>
      <c r="G99" s="188"/>
      <c r="H99" s="192">
        <v>-8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76</v>
      </c>
      <c r="AY99" s="198" t="s">
        <v>225</v>
      </c>
    </row>
    <row r="100" spans="1:65" s="14" customFormat="1" ht="11.25">
      <c r="B100" s="199"/>
      <c r="C100" s="200"/>
      <c r="D100" s="189" t="s">
        <v>234</v>
      </c>
      <c r="E100" s="201" t="s">
        <v>778</v>
      </c>
      <c r="F100" s="202" t="s">
        <v>245</v>
      </c>
      <c r="G100" s="200"/>
      <c r="H100" s="203">
        <v>56.4</v>
      </c>
      <c r="I100" s="204"/>
      <c r="J100" s="200"/>
      <c r="K100" s="200"/>
      <c r="L100" s="205"/>
      <c r="M100" s="206"/>
      <c r="N100" s="207"/>
      <c r="O100" s="207"/>
      <c r="P100" s="207"/>
      <c r="Q100" s="207"/>
      <c r="R100" s="207"/>
      <c r="S100" s="207"/>
      <c r="T100" s="208"/>
      <c r="AT100" s="209" t="s">
        <v>234</v>
      </c>
      <c r="AU100" s="209" t="s">
        <v>86</v>
      </c>
      <c r="AV100" s="14" t="s">
        <v>232</v>
      </c>
      <c r="AW100" s="14" t="s">
        <v>37</v>
      </c>
      <c r="AX100" s="14" t="s">
        <v>84</v>
      </c>
      <c r="AY100" s="209" t="s">
        <v>225</v>
      </c>
    </row>
    <row r="101" spans="1:65" s="2" customFormat="1" ht="55.5" customHeight="1">
      <c r="A101" s="35"/>
      <c r="B101" s="36"/>
      <c r="C101" s="174" t="s">
        <v>232</v>
      </c>
      <c r="D101" s="174" t="s">
        <v>227</v>
      </c>
      <c r="E101" s="175" t="s">
        <v>828</v>
      </c>
      <c r="F101" s="176" t="s">
        <v>829</v>
      </c>
      <c r="G101" s="177" t="s">
        <v>248</v>
      </c>
      <c r="H101" s="178">
        <v>8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2.4</v>
      </c>
      <c r="T101" s="184">
        <f>S101*H101</f>
        <v>19.2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1301</v>
      </c>
    </row>
    <row r="102" spans="1:65" s="13" customFormat="1" ht="11.25">
      <c r="B102" s="187"/>
      <c r="C102" s="188"/>
      <c r="D102" s="189" t="s">
        <v>234</v>
      </c>
      <c r="E102" s="190" t="s">
        <v>781</v>
      </c>
      <c r="F102" s="191" t="s">
        <v>831</v>
      </c>
      <c r="G102" s="188"/>
      <c r="H102" s="192">
        <v>8</v>
      </c>
      <c r="I102" s="193"/>
      <c r="J102" s="188"/>
      <c r="K102" s="188"/>
      <c r="L102" s="194"/>
      <c r="M102" s="195"/>
      <c r="N102" s="196"/>
      <c r="O102" s="196"/>
      <c r="P102" s="196"/>
      <c r="Q102" s="196"/>
      <c r="R102" s="196"/>
      <c r="S102" s="196"/>
      <c r="T102" s="197"/>
      <c r="AT102" s="198" t="s">
        <v>234</v>
      </c>
      <c r="AU102" s="198" t="s">
        <v>86</v>
      </c>
      <c r="AV102" s="13" t="s">
        <v>86</v>
      </c>
      <c r="AW102" s="13" t="s">
        <v>37</v>
      </c>
      <c r="AX102" s="13" t="s">
        <v>84</v>
      </c>
      <c r="AY102" s="198" t="s">
        <v>225</v>
      </c>
    </row>
    <row r="103" spans="1:65" s="2" customFormat="1" ht="60">
      <c r="A103" s="35"/>
      <c r="B103" s="36"/>
      <c r="C103" s="174" t="s">
        <v>327</v>
      </c>
      <c r="D103" s="174" t="s">
        <v>227</v>
      </c>
      <c r="E103" s="175" t="s">
        <v>832</v>
      </c>
      <c r="F103" s="176" t="s">
        <v>833</v>
      </c>
      <c r="G103" s="177" t="s">
        <v>248</v>
      </c>
      <c r="H103" s="178">
        <v>18.276</v>
      </c>
      <c r="I103" s="179"/>
      <c r="J103" s="180">
        <f>ROUND(I103*H103,2)</f>
        <v>0</v>
      </c>
      <c r="K103" s="176" t="s">
        <v>231</v>
      </c>
      <c r="L103" s="40"/>
      <c r="M103" s="181" t="s">
        <v>19</v>
      </c>
      <c r="N103" s="182" t="s">
        <v>47</v>
      </c>
      <c r="O103" s="65"/>
      <c r="P103" s="183">
        <f>O103*H103</f>
        <v>0</v>
      </c>
      <c r="Q103" s="183">
        <v>0</v>
      </c>
      <c r="R103" s="183">
        <f>Q103*H103</f>
        <v>0</v>
      </c>
      <c r="S103" s="183">
        <v>0</v>
      </c>
      <c r="T103" s="184">
        <f>S103*H103</f>
        <v>0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85" t="s">
        <v>232</v>
      </c>
      <c r="AT103" s="185" t="s">
        <v>227</v>
      </c>
      <c r="AU103" s="185" t="s">
        <v>86</v>
      </c>
      <c r="AY103" s="18" t="s">
        <v>225</v>
      </c>
      <c r="BE103" s="186">
        <f>IF(N103="základní",J103,0)</f>
        <v>0</v>
      </c>
      <c r="BF103" s="186">
        <f>IF(N103="snížená",J103,0)</f>
        <v>0</v>
      </c>
      <c r="BG103" s="186">
        <f>IF(N103="zákl. přenesená",J103,0)</f>
        <v>0</v>
      </c>
      <c r="BH103" s="186">
        <f>IF(N103="sníž. přenesená",J103,0)</f>
        <v>0</v>
      </c>
      <c r="BI103" s="186">
        <f>IF(N103="nulová",J103,0)</f>
        <v>0</v>
      </c>
      <c r="BJ103" s="18" t="s">
        <v>84</v>
      </c>
      <c r="BK103" s="186">
        <f>ROUND(I103*H103,2)</f>
        <v>0</v>
      </c>
      <c r="BL103" s="18" t="s">
        <v>232</v>
      </c>
      <c r="BM103" s="185" t="s">
        <v>834</v>
      </c>
    </row>
    <row r="104" spans="1:65" s="13" customFormat="1" ht="11.25">
      <c r="B104" s="187"/>
      <c r="C104" s="188"/>
      <c r="D104" s="189" t="s">
        <v>234</v>
      </c>
      <c r="E104" s="190" t="s">
        <v>19</v>
      </c>
      <c r="F104" s="191" t="s">
        <v>835</v>
      </c>
      <c r="G104" s="188"/>
      <c r="H104" s="192">
        <v>18.276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84</v>
      </c>
      <c r="AY104" s="198" t="s">
        <v>225</v>
      </c>
    </row>
    <row r="105" spans="1:65" s="2" customFormat="1" ht="66.75" customHeight="1">
      <c r="A105" s="35"/>
      <c r="B105" s="36"/>
      <c r="C105" s="174" t="s">
        <v>354</v>
      </c>
      <c r="D105" s="174" t="s">
        <v>227</v>
      </c>
      <c r="E105" s="175" t="s">
        <v>836</v>
      </c>
      <c r="F105" s="176" t="s">
        <v>837</v>
      </c>
      <c r="G105" s="177" t="s">
        <v>248</v>
      </c>
      <c r="H105" s="178">
        <v>182.76</v>
      </c>
      <c r="I105" s="179"/>
      <c r="J105" s="180">
        <f>ROUND(I105*H105,2)</f>
        <v>0</v>
      </c>
      <c r="K105" s="176" t="s">
        <v>231</v>
      </c>
      <c r="L105" s="40"/>
      <c r="M105" s="181" t="s">
        <v>19</v>
      </c>
      <c r="N105" s="182" t="s">
        <v>47</v>
      </c>
      <c r="O105" s="65"/>
      <c r="P105" s="183">
        <f>O105*H105</f>
        <v>0</v>
      </c>
      <c r="Q105" s="183">
        <v>0</v>
      </c>
      <c r="R105" s="183">
        <f>Q105*H105</f>
        <v>0</v>
      </c>
      <c r="S105" s="183">
        <v>0</v>
      </c>
      <c r="T105" s="184">
        <f>S105*H105</f>
        <v>0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85" t="s">
        <v>232</v>
      </c>
      <c r="AT105" s="185" t="s">
        <v>227</v>
      </c>
      <c r="AU105" s="185" t="s">
        <v>86</v>
      </c>
      <c r="AY105" s="18" t="s">
        <v>225</v>
      </c>
      <c r="BE105" s="186">
        <f>IF(N105="základní",J105,0)</f>
        <v>0</v>
      </c>
      <c r="BF105" s="186">
        <f>IF(N105="snížená",J105,0)</f>
        <v>0</v>
      </c>
      <c r="BG105" s="186">
        <f>IF(N105="zákl. přenesená",J105,0)</f>
        <v>0</v>
      </c>
      <c r="BH105" s="186">
        <f>IF(N105="sníž. přenesená",J105,0)</f>
        <v>0</v>
      </c>
      <c r="BI105" s="186">
        <f>IF(N105="nulová",J105,0)</f>
        <v>0</v>
      </c>
      <c r="BJ105" s="18" t="s">
        <v>84</v>
      </c>
      <c r="BK105" s="186">
        <f>ROUND(I105*H105,2)</f>
        <v>0</v>
      </c>
      <c r="BL105" s="18" t="s">
        <v>232</v>
      </c>
      <c r="BM105" s="185" t="s">
        <v>838</v>
      </c>
    </row>
    <row r="106" spans="1:65" s="13" customFormat="1" ht="11.25">
      <c r="B106" s="187"/>
      <c r="C106" s="188"/>
      <c r="D106" s="189" t="s">
        <v>234</v>
      </c>
      <c r="E106" s="190" t="s">
        <v>19</v>
      </c>
      <c r="F106" s="191" t="s">
        <v>835</v>
      </c>
      <c r="G106" s="188"/>
      <c r="H106" s="192">
        <v>18.276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84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88"/>
      <c r="F107" s="191" t="s">
        <v>839</v>
      </c>
      <c r="G107" s="188"/>
      <c r="H107" s="192">
        <v>182.76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4</v>
      </c>
      <c r="AX107" s="13" t="s">
        <v>84</v>
      </c>
      <c r="AY107" s="198" t="s">
        <v>225</v>
      </c>
    </row>
    <row r="108" spans="1:65" s="2" customFormat="1" ht="44.25" customHeight="1">
      <c r="A108" s="35"/>
      <c r="B108" s="36"/>
      <c r="C108" s="174" t="s">
        <v>358</v>
      </c>
      <c r="D108" s="174" t="s">
        <v>227</v>
      </c>
      <c r="E108" s="175" t="s">
        <v>840</v>
      </c>
      <c r="F108" s="176" t="s">
        <v>841</v>
      </c>
      <c r="G108" s="177" t="s">
        <v>361</v>
      </c>
      <c r="H108" s="178">
        <v>32.896999999999998</v>
      </c>
      <c r="I108" s="179"/>
      <c r="J108" s="180">
        <f>ROUND(I108*H108,2)</f>
        <v>0</v>
      </c>
      <c r="K108" s="176" t="s">
        <v>231</v>
      </c>
      <c r="L108" s="40"/>
      <c r="M108" s="181" t="s">
        <v>19</v>
      </c>
      <c r="N108" s="182" t="s">
        <v>47</v>
      </c>
      <c r="O108" s="65"/>
      <c r="P108" s="183">
        <f>O108*H108</f>
        <v>0</v>
      </c>
      <c r="Q108" s="183">
        <v>0</v>
      </c>
      <c r="R108" s="183">
        <f>Q108*H108</f>
        <v>0</v>
      </c>
      <c r="S108" s="183">
        <v>0</v>
      </c>
      <c r="T108" s="184">
        <f>S108*H108</f>
        <v>0</v>
      </c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R108" s="185" t="s">
        <v>232</v>
      </c>
      <c r="AT108" s="185" t="s">
        <v>227</v>
      </c>
      <c r="AU108" s="185" t="s">
        <v>86</v>
      </c>
      <c r="AY108" s="18" t="s">
        <v>225</v>
      </c>
      <c r="BE108" s="186">
        <f>IF(N108="základní",J108,0)</f>
        <v>0</v>
      </c>
      <c r="BF108" s="186">
        <f>IF(N108="snížená",J108,0)</f>
        <v>0</v>
      </c>
      <c r="BG108" s="186">
        <f>IF(N108="zákl. přenesená",J108,0)</f>
        <v>0</v>
      </c>
      <c r="BH108" s="186">
        <f>IF(N108="sníž. přenesená",J108,0)</f>
        <v>0</v>
      </c>
      <c r="BI108" s="186">
        <f>IF(N108="nulová",J108,0)</f>
        <v>0</v>
      </c>
      <c r="BJ108" s="18" t="s">
        <v>84</v>
      </c>
      <c r="BK108" s="186">
        <f>ROUND(I108*H108,2)</f>
        <v>0</v>
      </c>
      <c r="BL108" s="18" t="s">
        <v>232</v>
      </c>
      <c r="BM108" s="185" t="s">
        <v>842</v>
      </c>
    </row>
    <row r="109" spans="1:65" s="13" customFormat="1" ht="11.25">
      <c r="B109" s="187"/>
      <c r="C109" s="188"/>
      <c r="D109" s="189" t="s">
        <v>234</v>
      </c>
      <c r="E109" s="188"/>
      <c r="F109" s="191" t="s">
        <v>843</v>
      </c>
      <c r="G109" s="188"/>
      <c r="H109" s="192">
        <v>32.896999999999998</v>
      </c>
      <c r="I109" s="193"/>
      <c r="J109" s="188"/>
      <c r="K109" s="188"/>
      <c r="L109" s="194"/>
      <c r="M109" s="195"/>
      <c r="N109" s="196"/>
      <c r="O109" s="196"/>
      <c r="P109" s="196"/>
      <c r="Q109" s="196"/>
      <c r="R109" s="196"/>
      <c r="S109" s="196"/>
      <c r="T109" s="197"/>
      <c r="AT109" s="198" t="s">
        <v>234</v>
      </c>
      <c r="AU109" s="198" t="s">
        <v>86</v>
      </c>
      <c r="AV109" s="13" t="s">
        <v>86</v>
      </c>
      <c r="AW109" s="13" t="s">
        <v>4</v>
      </c>
      <c r="AX109" s="13" t="s">
        <v>84</v>
      </c>
      <c r="AY109" s="198" t="s">
        <v>225</v>
      </c>
    </row>
    <row r="110" spans="1:65" s="2" customFormat="1" ht="36">
      <c r="A110" s="35"/>
      <c r="B110" s="36"/>
      <c r="C110" s="174" t="s">
        <v>365</v>
      </c>
      <c r="D110" s="174" t="s">
        <v>227</v>
      </c>
      <c r="E110" s="175" t="s">
        <v>844</v>
      </c>
      <c r="F110" s="176" t="s">
        <v>845</v>
      </c>
      <c r="G110" s="177" t="s">
        <v>248</v>
      </c>
      <c r="H110" s="178">
        <v>18.276</v>
      </c>
      <c r="I110" s="179"/>
      <c r="J110" s="180">
        <f>ROUND(I110*H110,2)</f>
        <v>0</v>
      </c>
      <c r="K110" s="176" t="s">
        <v>231</v>
      </c>
      <c r="L110" s="40"/>
      <c r="M110" s="181" t="s">
        <v>19</v>
      </c>
      <c r="N110" s="182" t="s">
        <v>47</v>
      </c>
      <c r="O110" s="65"/>
      <c r="P110" s="183">
        <f>O110*H110</f>
        <v>0</v>
      </c>
      <c r="Q110" s="183">
        <v>0</v>
      </c>
      <c r="R110" s="183">
        <f>Q110*H110</f>
        <v>0</v>
      </c>
      <c r="S110" s="183">
        <v>0</v>
      </c>
      <c r="T110" s="184">
        <f>S110*H110</f>
        <v>0</v>
      </c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R110" s="185" t="s">
        <v>232</v>
      </c>
      <c r="AT110" s="185" t="s">
        <v>227</v>
      </c>
      <c r="AU110" s="185" t="s">
        <v>86</v>
      </c>
      <c r="AY110" s="18" t="s">
        <v>225</v>
      </c>
      <c r="BE110" s="186">
        <f>IF(N110="základní",J110,0)</f>
        <v>0</v>
      </c>
      <c r="BF110" s="186">
        <f>IF(N110="snížená",J110,0)</f>
        <v>0</v>
      </c>
      <c r="BG110" s="186">
        <f>IF(N110="zákl. přenesená",J110,0)</f>
        <v>0</v>
      </c>
      <c r="BH110" s="186">
        <f>IF(N110="sníž. přenesená",J110,0)</f>
        <v>0</v>
      </c>
      <c r="BI110" s="186">
        <f>IF(N110="nulová",J110,0)</f>
        <v>0</v>
      </c>
      <c r="BJ110" s="18" t="s">
        <v>84</v>
      </c>
      <c r="BK110" s="186">
        <f>ROUND(I110*H110,2)</f>
        <v>0</v>
      </c>
      <c r="BL110" s="18" t="s">
        <v>232</v>
      </c>
      <c r="BM110" s="185" t="s">
        <v>846</v>
      </c>
    </row>
    <row r="111" spans="1:65" s="13" customFormat="1" ht="11.25">
      <c r="B111" s="187"/>
      <c r="C111" s="188"/>
      <c r="D111" s="189" t="s">
        <v>234</v>
      </c>
      <c r="E111" s="190" t="s">
        <v>19</v>
      </c>
      <c r="F111" s="191" t="s">
        <v>835</v>
      </c>
      <c r="G111" s="188"/>
      <c r="H111" s="192">
        <v>18.276</v>
      </c>
      <c r="I111" s="193"/>
      <c r="J111" s="188"/>
      <c r="K111" s="188"/>
      <c r="L111" s="194"/>
      <c r="M111" s="195"/>
      <c r="N111" s="196"/>
      <c r="O111" s="196"/>
      <c r="P111" s="196"/>
      <c r="Q111" s="196"/>
      <c r="R111" s="196"/>
      <c r="S111" s="196"/>
      <c r="T111" s="197"/>
      <c r="AT111" s="198" t="s">
        <v>234</v>
      </c>
      <c r="AU111" s="198" t="s">
        <v>86</v>
      </c>
      <c r="AV111" s="13" t="s">
        <v>86</v>
      </c>
      <c r="AW111" s="13" t="s">
        <v>37</v>
      </c>
      <c r="AX111" s="13" t="s">
        <v>84</v>
      </c>
      <c r="AY111" s="198" t="s">
        <v>225</v>
      </c>
    </row>
    <row r="112" spans="1:65" s="2" customFormat="1" ht="44.25" customHeight="1">
      <c r="A112" s="35"/>
      <c r="B112" s="36"/>
      <c r="C112" s="174" t="s">
        <v>369</v>
      </c>
      <c r="D112" s="174" t="s">
        <v>227</v>
      </c>
      <c r="E112" s="175" t="s">
        <v>274</v>
      </c>
      <c r="F112" s="176" t="s">
        <v>275</v>
      </c>
      <c r="G112" s="177" t="s">
        <v>248</v>
      </c>
      <c r="H112" s="178">
        <v>38.124000000000002</v>
      </c>
      <c r="I112" s="179"/>
      <c r="J112" s="180">
        <f>ROUND(I112*H112,2)</f>
        <v>0</v>
      </c>
      <c r="K112" s="176" t="s">
        <v>231</v>
      </c>
      <c r="L112" s="40"/>
      <c r="M112" s="181" t="s">
        <v>19</v>
      </c>
      <c r="N112" s="182" t="s">
        <v>47</v>
      </c>
      <c r="O112" s="65"/>
      <c r="P112" s="183">
        <f>O112*H112</f>
        <v>0</v>
      </c>
      <c r="Q112" s="183">
        <v>0</v>
      </c>
      <c r="R112" s="183">
        <f>Q112*H112</f>
        <v>0</v>
      </c>
      <c r="S112" s="183">
        <v>0</v>
      </c>
      <c r="T112" s="184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85" t="s">
        <v>232</v>
      </c>
      <c r="AT112" s="185" t="s">
        <v>227</v>
      </c>
      <c r="AU112" s="185" t="s">
        <v>86</v>
      </c>
      <c r="AY112" s="18" t="s">
        <v>225</v>
      </c>
      <c r="BE112" s="186">
        <f>IF(N112="základní",J112,0)</f>
        <v>0</v>
      </c>
      <c r="BF112" s="186">
        <f>IF(N112="snížená",J112,0)</f>
        <v>0</v>
      </c>
      <c r="BG112" s="186">
        <f>IF(N112="zákl. přenesená",J112,0)</f>
        <v>0</v>
      </c>
      <c r="BH112" s="186">
        <f>IF(N112="sníž. přenesená",J112,0)</f>
        <v>0</v>
      </c>
      <c r="BI112" s="186">
        <f>IF(N112="nulová",J112,0)</f>
        <v>0</v>
      </c>
      <c r="BJ112" s="18" t="s">
        <v>84</v>
      </c>
      <c r="BK112" s="186">
        <f>ROUND(I112*H112,2)</f>
        <v>0</v>
      </c>
      <c r="BL112" s="18" t="s">
        <v>232</v>
      </c>
      <c r="BM112" s="185" t="s">
        <v>847</v>
      </c>
    </row>
    <row r="113" spans="1:65" s="13" customFormat="1" ht="11.25">
      <c r="B113" s="187"/>
      <c r="C113" s="188"/>
      <c r="D113" s="189" t="s">
        <v>234</v>
      </c>
      <c r="E113" s="190" t="s">
        <v>19</v>
      </c>
      <c r="F113" s="191" t="s">
        <v>848</v>
      </c>
      <c r="G113" s="188"/>
      <c r="H113" s="192">
        <v>56.4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37</v>
      </c>
      <c r="AX113" s="13" t="s">
        <v>76</v>
      </c>
      <c r="AY113" s="198" t="s">
        <v>225</v>
      </c>
    </row>
    <row r="114" spans="1:65" s="13" customFormat="1" ht="11.25">
      <c r="B114" s="187"/>
      <c r="C114" s="188"/>
      <c r="D114" s="189" t="s">
        <v>234</v>
      </c>
      <c r="E114" s="190" t="s">
        <v>19</v>
      </c>
      <c r="F114" s="191" t="s">
        <v>849</v>
      </c>
      <c r="G114" s="188"/>
      <c r="H114" s="192">
        <v>-18.276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76</v>
      </c>
      <c r="AY114" s="198" t="s">
        <v>225</v>
      </c>
    </row>
    <row r="115" spans="1:65" s="14" customFormat="1" ht="11.25">
      <c r="B115" s="199"/>
      <c r="C115" s="200"/>
      <c r="D115" s="189" t="s">
        <v>234</v>
      </c>
      <c r="E115" s="201" t="s">
        <v>775</v>
      </c>
      <c r="F115" s="202" t="s">
        <v>245</v>
      </c>
      <c r="G115" s="200"/>
      <c r="H115" s="203">
        <v>38.124000000000002</v>
      </c>
      <c r="I115" s="204"/>
      <c r="J115" s="200"/>
      <c r="K115" s="200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234</v>
      </c>
      <c r="AU115" s="209" t="s">
        <v>86</v>
      </c>
      <c r="AV115" s="14" t="s">
        <v>232</v>
      </c>
      <c r="AW115" s="14" t="s">
        <v>37</v>
      </c>
      <c r="AX115" s="14" t="s">
        <v>84</v>
      </c>
      <c r="AY115" s="209" t="s">
        <v>225</v>
      </c>
    </row>
    <row r="116" spans="1:65" s="2" customFormat="1" ht="36">
      <c r="A116" s="35"/>
      <c r="B116" s="36"/>
      <c r="C116" s="174" t="s">
        <v>111</v>
      </c>
      <c r="D116" s="174" t="s">
        <v>227</v>
      </c>
      <c r="E116" s="175" t="s">
        <v>850</v>
      </c>
      <c r="F116" s="176" t="s">
        <v>851</v>
      </c>
      <c r="G116" s="177" t="s">
        <v>230</v>
      </c>
      <c r="H116" s="178">
        <v>100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0</v>
      </c>
      <c r="R116" s="183">
        <f>Q116*H116</f>
        <v>0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232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232</v>
      </c>
      <c r="BM116" s="185" t="s">
        <v>852</v>
      </c>
    </row>
    <row r="117" spans="1:65" s="13" customFormat="1" ht="11.25">
      <c r="B117" s="187"/>
      <c r="C117" s="188"/>
      <c r="D117" s="189" t="s">
        <v>234</v>
      </c>
      <c r="E117" s="190" t="s">
        <v>19</v>
      </c>
      <c r="F117" s="191" t="s">
        <v>1300</v>
      </c>
      <c r="G117" s="188"/>
      <c r="H117" s="192">
        <v>100</v>
      </c>
      <c r="I117" s="193"/>
      <c r="J117" s="188"/>
      <c r="K117" s="188"/>
      <c r="L117" s="194"/>
      <c r="M117" s="195"/>
      <c r="N117" s="196"/>
      <c r="O117" s="196"/>
      <c r="P117" s="196"/>
      <c r="Q117" s="196"/>
      <c r="R117" s="196"/>
      <c r="S117" s="196"/>
      <c r="T117" s="197"/>
      <c r="AT117" s="198" t="s">
        <v>234</v>
      </c>
      <c r="AU117" s="198" t="s">
        <v>86</v>
      </c>
      <c r="AV117" s="13" t="s">
        <v>86</v>
      </c>
      <c r="AW117" s="13" t="s">
        <v>37</v>
      </c>
      <c r="AX117" s="13" t="s">
        <v>84</v>
      </c>
      <c r="AY117" s="198" t="s">
        <v>225</v>
      </c>
    </row>
    <row r="118" spans="1:65" s="2" customFormat="1" ht="36">
      <c r="A118" s="35"/>
      <c r="B118" s="36"/>
      <c r="C118" s="174" t="s">
        <v>114</v>
      </c>
      <c r="D118" s="174" t="s">
        <v>227</v>
      </c>
      <c r="E118" s="175" t="s">
        <v>853</v>
      </c>
      <c r="F118" s="176" t="s">
        <v>854</v>
      </c>
      <c r="G118" s="177" t="s">
        <v>230</v>
      </c>
      <c r="H118" s="178">
        <v>100</v>
      </c>
      <c r="I118" s="179"/>
      <c r="J118" s="180">
        <f>ROUND(I118*H118,2)</f>
        <v>0</v>
      </c>
      <c r="K118" s="176" t="s">
        <v>231</v>
      </c>
      <c r="L118" s="40"/>
      <c r="M118" s="181" t="s">
        <v>19</v>
      </c>
      <c r="N118" s="182" t="s">
        <v>47</v>
      </c>
      <c r="O118" s="65"/>
      <c r="P118" s="183">
        <f>O118*H118</f>
        <v>0</v>
      </c>
      <c r="Q118" s="183">
        <v>0</v>
      </c>
      <c r="R118" s="183">
        <f>Q118*H118</f>
        <v>0</v>
      </c>
      <c r="S118" s="183">
        <v>0</v>
      </c>
      <c r="T118" s="184">
        <f>S118*H118</f>
        <v>0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85" t="s">
        <v>232</v>
      </c>
      <c r="AT118" s="185" t="s">
        <v>227</v>
      </c>
      <c r="AU118" s="185" t="s">
        <v>86</v>
      </c>
      <c r="AY118" s="18" t="s">
        <v>225</v>
      </c>
      <c r="BE118" s="186">
        <f>IF(N118="základní",J118,0)</f>
        <v>0</v>
      </c>
      <c r="BF118" s="186">
        <f>IF(N118="snížená",J118,0)</f>
        <v>0</v>
      </c>
      <c r="BG118" s="186">
        <f>IF(N118="zákl. přenesená",J118,0)</f>
        <v>0</v>
      </c>
      <c r="BH118" s="186">
        <f>IF(N118="sníž. přenesená",J118,0)</f>
        <v>0</v>
      </c>
      <c r="BI118" s="186">
        <f>IF(N118="nulová",J118,0)</f>
        <v>0</v>
      </c>
      <c r="BJ118" s="18" t="s">
        <v>84</v>
      </c>
      <c r="BK118" s="186">
        <f>ROUND(I118*H118,2)</f>
        <v>0</v>
      </c>
      <c r="BL118" s="18" t="s">
        <v>232</v>
      </c>
      <c r="BM118" s="185" t="s">
        <v>855</v>
      </c>
    </row>
    <row r="119" spans="1:65" s="13" customFormat="1" ht="11.25">
      <c r="B119" s="187"/>
      <c r="C119" s="188"/>
      <c r="D119" s="189" t="s">
        <v>234</v>
      </c>
      <c r="E119" s="190" t="s">
        <v>19</v>
      </c>
      <c r="F119" s="191" t="s">
        <v>1300</v>
      </c>
      <c r="G119" s="188"/>
      <c r="H119" s="192">
        <v>100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37</v>
      </c>
      <c r="AX119" s="13" t="s">
        <v>84</v>
      </c>
      <c r="AY119" s="198" t="s">
        <v>225</v>
      </c>
    </row>
    <row r="120" spans="1:65" s="2" customFormat="1" ht="16.5" customHeight="1">
      <c r="A120" s="35"/>
      <c r="B120" s="36"/>
      <c r="C120" s="210" t="s">
        <v>117</v>
      </c>
      <c r="D120" s="210" t="s">
        <v>410</v>
      </c>
      <c r="E120" s="211" t="s">
        <v>856</v>
      </c>
      <c r="F120" s="212" t="s">
        <v>857</v>
      </c>
      <c r="G120" s="213" t="s">
        <v>683</v>
      </c>
      <c r="H120" s="214">
        <v>2</v>
      </c>
      <c r="I120" s="215"/>
      <c r="J120" s="216">
        <f>ROUND(I120*H120,2)</f>
        <v>0</v>
      </c>
      <c r="K120" s="212" t="s">
        <v>231</v>
      </c>
      <c r="L120" s="217"/>
      <c r="M120" s="218" t="s">
        <v>19</v>
      </c>
      <c r="N120" s="219" t="s">
        <v>47</v>
      </c>
      <c r="O120" s="65"/>
      <c r="P120" s="183">
        <f>O120*H120</f>
        <v>0</v>
      </c>
      <c r="Q120" s="183">
        <v>1E-3</v>
      </c>
      <c r="R120" s="183">
        <f>Q120*H120</f>
        <v>2E-3</v>
      </c>
      <c r="S120" s="183">
        <v>0</v>
      </c>
      <c r="T120" s="184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85" t="s">
        <v>365</v>
      </c>
      <c r="AT120" s="185" t="s">
        <v>410</v>
      </c>
      <c r="AU120" s="185" t="s">
        <v>86</v>
      </c>
      <c r="AY120" s="18" t="s">
        <v>225</v>
      </c>
      <c r="BE120" s="186">
        <f>IF(N120="základní",J120,0)</f>
        <v>0</v>
      </c>
      <c r="BF120" s="186">
        <f>IF(N120="snížená",J120,0)</f>
        <v>0</v>
      </c>
      <c r="BG120" s="186">
        <f>IF(N120="zákl. přenesená",J120,0)</f>
        <v>0</v>
      </c>
      <c r="BH120" s="186">
        <f>IF(N120="sníž. přenesená",J120,0)</f>
        <v>0</v>
      </c>
      <c r="BI120" s="186">
        <f>IF(N120="nulová",J120,0)</f>
        <v>0</v>
      </c>
      <c r="BJ120" s="18" t="s">
        <v>84</v>
      </c>
      <c r="BK120" s="186">
        <f>ROUND(I120*H120,2)</f>
        <v>0</v>
      </c>
      <c r="BL120" s="18" t="s">
        <v>232</v>
      </c>
      <c r="BM120" s="185" t="s">
        <v>858</v>
      </c>
    </row>
    <row r="121" spans="1:65" s="13" customFormat="1" ht="11.25">
      <c r="B121" s="187"/>
      <c r="C121" s="188"/>
      <c r="D121" s="189" t="s">
        <v>234</v>
      </c>
      <c r="E121" s="188"/>
      <c r="F121" s="191" t="s">
        <v>1302</v>
      </c>
      <c r="G121" s="188"/>
      <c r="H121" s="192">
        <v>2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4</v>
      </c>
      <c r="AX121" s="13" t="s">
        <v>84</v>
      </c>
      <c r="AY121" s="198" t="s">
        <v>225</v>
      </c>
    </row>
    <row r="122" spans="1:65" s="12" customFormat="1" ht="22.9" customHeight="1">
      <c r="B122" s="158"/>
      <c r="C122" s="159"/>
      <c r="D122" s="160" t="s">
        <v>75</v>
      </c>
      <c r="E122" s="172" t="s">
        <v>86</v>
      </c>
      <c r="F122" s="172" t="s">
        <v>300</v>
      </c>
      <c r="G122" s="159"/>
      <c r="H122" s="159"/>
      <c r="I122" s="162"/>
      <c r="J122" s="173">
        <f>BK122</f>
        <v>0</v>
      </c>
      <c r="K122" s="159"/>
      <c r="L122" s="164"/>
      <c r="M122" s="165"/>
      <c r="N122" s="166"/>
      <c r="O122" s="166"/>
      <c r="P122" s="167">
        <f>SUM(P123:P139)</f>
        <v>0</v>
      </c>
      <c r="Q122" s="166"/>
      <c r="R122" s="167">
        <f>SUM(R123:R139)</f>
        <v>51.01012514</v>
      </c>
      <c r="S122" s="166"/>
      <c r="T122" s="168">
        <f>SUM(T123:T139)</f>
        <v>0</v>
      </c>
      <c r="AR122" s="169" t="s">
        <v>84</v>
      </c>
      <c r="AT122" s="170" t="s">
        <v>75</v>
      </c>
      <c r="AU122" s="170" t="s">
        <v>84</v>
      </c>
      <c r="AY122" s="169" t="s">
        <v>225</v>
      </c>
      <c r="BK122" s="171">
        <f>SUM(BK123:BK139)</f>
        <v>0</v>
      </c>
    </row>
    <row r="123" spans="1:65" s="2" customFormat="1" ht="24">
      <c r="A123" s="35"/>
      <c r="B123" s="36"/>
      <c r="C123" s="174" t="s">
        <v>120</v>
      </c>
      <c r="D123" s="174" t="s">
        <v>227</v>
      </c>
      <c r="E123" s="175" t="s">
        <v>860</v>
      </c>
      <c r="F123" s="176" t="s">
        <v>861</v>
      </c>
      <c r="G123" s="177" t="s">
        <v>248</v>
      </c>
      <c r="H123" s="178">
        <v>1.32</v>
      </c>
      <c r="I123" s="179"/>
      <c r="J123" s="180">
        <f>ROUND(I123*H123,2)</f>
        <v>0</v>
      </c>
      <c r="K123" s="176" t="s">
        <v>231</v>
      </c>
      <c r="L123" s="40"/>
      <c r="M123" s="181" t="s">
        <v>19</v>
      </c>
      <c r="N123" s="182" t="s">
        <v>47</v>
      </c>
      <c r="O123" s="65"/>
      <c r="P123" s="183">
        <f>O123*H123</f>
        <v>0</v>
      </c>
      <c r="Q123" s="183">
        <v>2.2563399999999998</v>
      </c>
      <c r="R123" s="183">
        <f>Q123*H123</f>
        <v>2.9783687999999997</v>
      </c>
      <c r="S123" s="183">
        <v>0</v>
      </c>
      <c r="T123" s="184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5" t="s">
        <v>232</v>
      </c>
      <c r="AT123" s="185" t="s">
        <v>227</v>
      </c>
      <c r="AU123" s="185" t="s">
        <v>86</v>
      </c>
      <c r="AY123" s="18" t="s">
        <v>225</v>
      </c>
      <c r="BE123" s="186">
        <f>IF(N123="základní",J123,0)</f>
        <v>0</v>
      </c>
      <c r="BF123" s="186">
        <f>IF(N123="snížená",J123,0)</f>
        <v>0</v>
      </c>
      <c r="BG123" s="186">
        <f>IF(N123="zákl. přenesená",J123,0)</f>
        <v>0</v>
      </c>
      <c r="BH123" s="186">
        <f>IF(N123="sníž. přenesená",J123,0)</f>
        <v>0</v>
      </c>
      <c r="BI123" s="186">
        <f>IF(N123="nulová",J123,0)</f>
        <v>0</v>
      </c>
      <c r="BJ123" s="18" t="s">
        <v>84</v>
      </c>
      <c r="BK123" s="186">
        <f>ROUND(I123*H123,2)</f>
        <v>0</v>
      </c>
      <c r="BL123" s="18" t="s">
        <v>232</v>
      </c>
      <c r="BM123" s="185" t="s">
        <v>862</v>
      </c>
    </row>
    <row r="124" spans="1:65" s="13" customFormat="1" ht="11.25">
      <c r="B124" s="187"/>
      <c r="C124" s="188"/>
      <c r="D124" s="189" t="s">
        <v>234</v>
      </c>
      <c r="E124" s="190" t="s">
        <v>769</v>
      </c>
      <c r="F124" s="191" t="s">
        <v>863</v>
      </c>
      <c r="G124" s="188"/>
      <c r="H124" s="192">
        <v>1.32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84</v>
      </c>
      <c r="AY124" s="198" t="s">
        <v>225</v>
      </c>
    </row>
    <row r="125" spans="1:65" s="2" customFormat="1" ht="33" customHeight="1">
      <c r="A125" s="35"/>
      <c r="B125" s="36"/>
      <c r="C125" s="174" t="s">
        <v>123</v>
      </c>
      <c r="D125" s="174" t="s">
        <v>227</v>
      </c>
      <c r="E125" s="175" t="s">
        <v>864</v>
      </c>
      <c r="F125" s="176" t="s">
        <v>865</v>
      </c>
      <c r="G125" s="177" t="s">
        <v>248</v>
      </c>
      <c r="H125" s="178">
        <v>18.84</v>
      </c>
      <c r="I125" s="179"/>
      <c r="J125" s="180">
        <f>ROUND(I125*H125,2)</f>
        <v>0</v>
      </c>
      <c r="K125" s="176" t="s">
        <v>231</v>
      </c>
      <c r="L125" s="40"/>
      <c r="M125" s="181" t="s">
        <v>19</v>
      </c>
      <c r="N125" s="182" t="s">
        <v>47</v>
      </c>
      <c r="O125" s="65"/>
      <c r="P125" s="183">
        <f>O125*H125</f>
        <v>0</v>
      </c>
      <c r="Q125" s="183">
        <v>2.45329</v>
      </c>
      <c r="R125" s="183">
        <f>Q125*H125</f>
        <v>46.219983599999999</v>
      </c>
      <c r="S125" s="183">
        <v>0</v>
      </c>
      <c r="T125" s="184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5" t="s">
        <v>232</v>
      </c>
      <c r="AT125" s="185" t="s">
        <v>227</v>
      </c>
      <c r="AU125" s="185" t="s">
        <v>86</v>
      </c>
      <c r="AY125" s="18" t="s">
        <v>225</v>
      </c>
      <c r="BE125" s="186">
        <f>IF(N125="základní",J125,0)</f>
        <v>0</v>
      </c>
      <c r="BF125" s="186">
        <f>IF(N125="snížená",J125,0)</f>
        <v>0</v>
      </c>
      <c r="BG125" s="186">
        <f>IF(N125="zákl. přenesená",J125,0)</f>
        <v>0</v>
      </c>
      <c r="BH125" s="186">
        <f>IF(N125="sníž. přenesená",J125,0)</f>
        <v>0</v>
      </c>
      <c r="BI125" s="186">
        <f>IF(N125="nulová",J125,0)</f>
        <v>0</v>
      </c>
      <c r="BJ125" s="18" t="s">
        <v>84</v>
      </c>
      <c r="BK125" s="186">
        <f>ROUND(I125*H125,2)</f>
        <v>0</v>
      </c>
      <c r="BL125" s="18" t="s">
        <v>232</v>
      </c>
      <c r="BM125" s="185" t="s">
        <v>866</v>
      </c>
    </row>
    <row r="126" spans="1:65" s="15" customFormat="1" ht="11.25">
      <c r="B126" s="224"/>
      <c r="C126" s="225"/>
      <c r="D126" s="189" t="s">
        <v>234</v>
      </c>
      <c r="E126" s="226" t="s">
        <v>19</v>
      </c>
      <c r="F126" s="227" t="s">
        <v>867</v>
      </c>
      <c r="G126" s="225"/>
      <c r="H126" s="226" t="s">
        <v>19</v>
      </c>
      <c r="I126" s="228"/>
      <c r="J126" s="225"/>
      <c r="K126" s="225"/>
      <c r="L126" s="229"/>
      <c r="M126" s="230"/>
      <c r="N126" s="231"/>
      <c r="O126" s="231"/>
      <c r="P126" s="231"/>
      <c r="Q126" s="231"/>
      <c r="R126" s="231"/>
      <c r="S126" s="231"/>
      <c r="T126" s="232"/>
      <c r="AT126" s="233" t="s">
        <v>234</v>
      </c>
      <c r="AU126" s="233" t="s">
        <v>86</v>
      </c>
      <c r="AV126" s="15" t="s">
        <v>84</v>
      </c>
      <c r="AW126" s="15" t="s">
        <v>37</v>
      </c>
      <c r="AX126" s="15" t="s">
        <v>76</v>
      </c>
      <c r="AY126" s="233" t="s">
        <v>225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868</v>
      </c>
      <c r="G127" s="188"/>
      <c r="H127" s="192">
        <v>15.84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869</v>
      </c>
      <c r="G128" s="188"/>
      <c r="H128" s="192">
        <v>3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76</v>
      </c>
      <c r="AY128" s="198" t="s">
        <v>225</v>
      </c>
    </row>
    <row r="129" spans="1:65" s="14" customFormat="1" ht="11.25">
      <c r="B129" s="199"/>
      <c r="C129" s="200"/>
      <c r="D129" s="189" t="s">
        <v>234</v>
      </c>
      <c r="E129" s="201" t="s">
        <v>772</v>
      </c>
      <c r="F129" s="202" t="s">
        <v>245</v>
      </c>
      <c r="G129" s="200"/>
      <c r="H129" s="203">
        <v>18.84</v>
      </c>
      <c r="I129" s="204"/>
      <c r="J129" s="200"/>
      <c r="K129" s="200"/>
      <c r="L129" s="205"/>
      <c r="M129" s="206"/>
      <c r="N129" s="207"/>
      <c r="O129" s="207"/>
      <c r="P129" s="207"/>
      <c r="Q129" s="207"/>
      <c r="R129" s="207"/>
      <c r="S129" s="207"/>
      <c r="T129" s="208"/>
      <c r="AT129" s="209" t="s">
        <v>234</v>
      </c>
      <c r="AU129" s="209" t="s">
        <v>86</v>
      </c>
      <c r="AV129" s="14" t="s">
        <v>232</v>
      </c>
      <c r="AW129" s="14" t="s">
        <v>37</v>
      </c>
      <c r="AX129" s="14" t="s">
        <v>84</v>
      </c>
      <c r="AY129" s="209" t="s">
        <v>225</v>
      </c>
    </row>
    <row r="130" spans="1:65" s="2" customFormat="1" ht="16.5" customHeight="1">
      <c r="A130" s="35"/>
      <c r="B130" s="36"/>
      <c r="C130" s="174" t="s">
        <v>8</v>
      </c>
      <c r="D130" s="174" t="s">
        <v>227</v>
      </c>
      <c r="E130" s="175" t="s">
        <v>328</v>
      </c>
      <c r="F130" s="176" t="s">
        <v>329</v>
      </c>
      <c r="G130" s="177" t="s">
        <v>230</v>
      </c>
      <c r="H130" s="178">
        <v>42.06</v>
      </c>
      <c r="I130" s="179"/>
      <c r="J130" s="180">
        <f>ROUND(I130*H130,2)</f>
        <v>0</v>
      </c>
      <c r="K130" s="176" t="s">
        <v>231</v>
      </c>
      <c r="L130" s="40"/>
      <c r="M130" s="181" t="s">
        <v>19</v>
      </c>
      <c r="N130" s="182" t="s">
        <v>47</v>
      </c>
      <c r="O130" s="65"/>
      <c r="P130" s="183">
        <f>O130*H130</f>
        <v>0</v>
      </c>
      <c r="Q130" s="183">
        <v>2.64E-3</v>
      </c>
      <c r="R130" s="183">
        <f>Q130*H130</f>
        <v>0.11103840000000001</v>
      </c>
      <c r="S130" s="183">
        <v>0</v>
      </c>
      <c r="T130" s="184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5" t="s">
        <v>232</v>
      </c>
      <c r="AT130" s="185" t="s">
        <v>227</v>
      </c>
      <c r="AU130" s="185" t="s">
        <v>86</v>
      </c>
      <c r="AY130" s="18" t="s">
        <v>225</v>
      </c>
      <c r="BE130" s="186">
        <f>IF(N130="základní",J130,0)</f>
        <v>0</v>
      </c>
      <c r="BF130" s="186">
        <f>IF(N130="snížená",J130,0)</f>
        <v>0</v>
      </c>
      <c r="BG130" s="186">
        <f>IF(N130="zákl. přenesená",J130,0)</f>
        <v>0</v>
      </c>
      <c r="BH130" s="186">
        <f>IF(N130="sníž. přenesená",J130,0)</f>
        <v>0</v>
      </c>
      <c r="BI130" s="186">
        <f>IF(N130="nulová",J130,0)</f>
        <v>0</v>
      </c>
      <c r="BJ130" s="18" t="s">
        <v>84</v>
      </c>
      <c r="BK130" s="186">
        <f>ROUND(I130*H130,2)</f>
        <v>0</v>
      </c>
      <c r="BL130" s="18" t="s">
        <v>232</v>
      </c>
      <c r="BM130" s="185" t="s">
        <v>870</v>
      </c>
    </row>
    <row r="131" spans="1:65" s="15" customFormat="1" ht="11.25">
      <c r="B131" s="224"/>
      <c r="C131" s="225"/>
      <c r="D131" s="189" t="s">
        <v>234</v>
      </c>
      <c r="E131" s="226" t="s">
        <v>19</v>
      </c>
      <c r="F131" s="227" t="s">
        <v>867</v>
      </c>
      <c r="G131" s="225"/>
      <c r="H131" s="226" t="s">
        <v>19</v>
      </c>
      <c r="I131" s="228"/>
      <c r="J131" s="225"/>
      <c r="K131" s="225"/>
      <c r="L131" s="229"/>
      <c r="M131" s="230"/>
      <c r="N131" s="231"/>
      <c r="O131" s="231"/>
      <c r="P131" s="231"/>
      <c r="Q131" s="231"/>
      <c r="R131" s="231"/>
      <c r="S131" s="231"/>
      <c r="T131" s="232"/>
      <c r="AT131" s="233" t="s">
        <v>234</v>
      </c>
      <c r="AU131" s="233" t="s">
        <v>86</v>
      </c>
      <c r="AV131" s="15" t="s">
        <v>84</v>
      </c>
      <c r="AW131" s="15" t="s">
        <v>37</v>
      </c>
      <c r="AX131" s="15" t="s">
        <v>76</v>
      </c>
      <c r="AY131" s="233" t="s">
        <v>225</v>
      </c>
    </row>
    <row r="132" spans="1:65" s="13" customFormat="1" ht="11.25">
      <c r="B132" s="187"/>
      <c r="C132" s="188"/>
      <c r="D132" s="189" t="s">
        <v>234</v>
      </c>
      <c r="E132" s="190" t="s">
        <v>19</v>
      </c>
      <c r="F132" s="191" t="s">
        <v>871</v>
      </c>
      <c r="G132" s="188"/>
      <c r="H132" s="192">
        <v>32.159999999999997</v>
      </c>
      <c r="I132" s="193"/>
      <c r="J132" s="188"/>
      <c r="K132" s="188"/>
      <c r="L132" s="194"/>
      <c r="M132" s="195"/>
      <c r="N132" s="196"/>
      <c r="O132" s="196"/>
      <c r="P132" s="196"/>
      <c r="Q132" s="196"/>
      <c r="R132" s="196"/>
      <c r="S132" s="196"/>
      <c r="T132" s="197"/>
      <c r="AT132" s="198" t="s">
        <v>234</v>
      </c>
      <c r="AU132" s="198" t="s">
        <v>86</v>
      </c>
      <c r="AV132" s="13" t="s">
        <v>86</v>
      </c>
      <c r="AW132" s="13" t="s">
        <v>37</v>
      </c>
      <c r="AX132" s="13" t="s">
        <v>76</v>
      </c>
      <c r="AY132" s="198" t="s">
        <v>225</v>
      </c>
    </row>
    <row r="133" spans="1:65" s="13" customFormat="1" ht="11.25">
      <c r="B133" s="187"/>
      <c r="C133" s="188"/>
      <c r="D133" s="189" t="s">
        <v>234</v>
      </c>
      <c r="E133" s="190" t="s">
        <v>19</v>
      </c>
      <c r="F133" s="191" t="s">
        <v>872</v>
      </c>
      <c r="G133" s="188"/>
      <c r="H133" s="192">
        <v>9.9</v>
      </c>
      <c r="I133" s="193"/>
      <c r="J133" s="188"/>
      <c r="K133" s="188"/>
      <c r="L133" s="194"/>
      <c r="M133" s="195"/>
      <c r="N133" s="196"/>
      <c r="O133" s="196"/>
      <c r="P133" s="196"/>
      <c r="Q133" s="196"/>
      <c r="R133" s="196"/>
      <c r="S133" s="196"/>
      <c r="T133" s="197"/>
      <c r="AT133" s="198" t="s">
        <v>234</v>
      </c>
      <c r="AU133" s="198" t="s">
        <v>86</v>
      </c>
      <c r="AV133" s="13" t="s">
        <v>86</v>
      </c>
      <c r="AW133" s="13" t="s">
        <v>37</v>
      </c>
      <c r="AX133" s="13" t="s">
        <v>76</v>
      </c>
      <c r="AY133" s="198" t="s">
        <v>225</v>
      </c>
    </row>
    <row r="134" spans="1:65" s="14" customFormat="1" ht="11.25">
      <c r="B134" s="199"/>
      <c r="C134" s="200"/>
      <c r="D134" s="189" t="s">
        <v>234</v>
      </c>
      <c r="E134" s="201" t="s">
        <v>19</v>
      </c>
      <c r="F134" s="202" t="s">
        <v>245</v>
      </c>
      <c r="G134" s="200"/>
      <c r="H134" s="203">
        <v>42.06</v>
      </c>
      <c r="I134" s="204"/>
      <c r="J134" s="200"/>
      <c r="K134" s="200"/>
      <c r="L134" s="205"/>
      <c r="M134" s="206"/>
      <c r="N134" s="207"/>
      <c r="O134" s="207"/>
      <c r="P134" s="207"/>
      <c r="Q134" s="207"/>
      <c r="R134" s="207"/>
      <c r="S134" s="207"/>
      <c r="T134" s="208"/>
      <c r="AT134" s="209" t="s">
        <v>234</v>
      </c>
      <c r="AU134" s="209" t="s">
        <v>86</v>
      </c>
      <c r="AV134" s="14" t="s">
        <v>232</v>
      </c>
      <c r="AW134" s="14" t="s">
        <v>37</v>
      </c>
      <c r="AX134" s="14" t="s">
        <v>84</v>
      </c>
      <c r="AY134" s="209" t="s">
        <v>225</v>
      </c>
    </row>
    <row r="135" spans="1:65" s="2" customFormat="1" ht="16.5" customHeight="1">
      <c r="A135" s="35"/>
      <c r="B135" s="36"/>
      <c r="C135" s="174" t="s">
        <v>128</v>
      </c>
      <c r="D135" s="174" t="s">
        <v>227</v>
      </c>
      <c r="E135" s="175" t="s">
        <v>355</v>
      </c>
      <c r="F135" s="176" t="s">
        <v>356</v>
      </c>
      <c r="G135" s="177" t="s">
        <v>230</v>
      </c>
      <c r="H135" s="178">
        <v>42.06</v>
      </c>
      <c r="I135" s="179"/>
      <c r="J135" s="180">
        <f>ROUND(I135*H135,2)</f>
        <v>0</v>
      </c>
      <c r="K135" s="176" t="s">
        <v>231</v>
      </c>
      <c r="L135" s="40"/>
      <c r="M135" s="181" t="s">
        <v>19</v>
      </c>
      <c r="N135" s="182" t="s">
        <v>47</v>
      </c>
      <c r="O135" s="65"/>
      <c r="P135" s="183">
        <f>O135*H135</f>
        <v>0</v>
      </c>
      <c r="Q135" s="183">
        <v>0</v>
      </c>
      <c r="R135" s="183">
        <f>Q135*H135</f>
        <v>0</v>
      </c>
      <c r="S135" s="183">
        <v>0</v>
      </c>
      <c r="T135" s="184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85" t="s">
        <v>232</v>
      </c>
      <c r="AT135" s="185" t="s">
        <v>227</v>
      </c>
      <c r="AU135" s="185" t="s">
        <v>86</v>
      </c>
      <c r="AY135" s="18" t="s">
        <v>225</v>
      </c>
      <c r="BE135" s="186">
        <f>IF(N135="základní",J135,0)</f>
        <v>0</v>
      </c>
      <c r="BF135" s="186">
        <f>IF(N135="snížená",J135,0)</f>
        <v>0</v>
      </c>
      <c r="BG135" s="186">
        <f>IF(N135="zákl. přenesená",J135,0)</f>
        <v>0</v>
      </c>
      <c r="BH135" s="186">
        <f>IF(N135="sníž. přenesená",J135,0)</f>
        <v>0</v>
      </c>
      <c r="BI135" s="186">
        <f>IF(N135="nulová",J135,0)</f>
        <v>0</v>
      </c>
      <c r="BJ135" s="18" t="s">
        <v>84</v>
      </c>
      <c r="BK135" s="186">
        <f>ROUND(I135*H135,2)</f>
        <v>0</v>
      </c>
      <c r="BL135" s="18" t="s">
        <v>232</v>
      </c>
      <c r="BM135" s="185" t="s">
        <v>873</v>
      </c>
    </row>
    <row r="136" spans="1:65" s="2" customFormat="1" ht="21.75" customHeight="1">
      <c r="A136" s="35"/>
      <c r="B136" s="36"/>
      <c r="C136" s="174" t="s">
        <v>131</v>
      </c>
      <c r="D136" s="174" t="s">
        <v>227</v>
      </c>
      <c r="E136" s="175" t="s">
        <v>874</v>
      </c>
      <c r="F136" s="176" t="s">
        <v>875</v>
      </c>
      <c r="G136" s="177" t="s">
        <v>361</v>
      </c>
      <c r="H136" s="178">
        <v>0.84799999999999998</v>
      </c>
      <c r="I136" s="179"/>
      <c r="J136" s="180">
        <f>ROUND(I136*H136,2)</f>
        <v>0</v>
      </c>
      <c r="K136" s="176" t="s">
        <v>231</v>
      </c>
      <c r="L136" s="40"/>
      <c r="M136" s="181" t="s">
        <v>19</v>
      </c>
      <c r="N136" s="182" t="s">
        <v>47</v>
      </c>
      <c r="O136" s="65"/>
      <c r="P136" s="183">
        <f>O136*H136</f>
        <v>0</v>
      </c>
      <c r="Q136" s="183">
        <v>1.0606199999999999</v>
      </c>
      <c r="R136" s="183">
        <f>Q136*H136</f>
        <v>0.89940575999999983</v>
      </c>
      <c r="S136" s="183">
        <v>0</v>
      </c>
      <c r="T136" s="184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5" t="s">
        <v>232</v>
      </c>
      <c r="AT136" s="185" t="s">
        <v>227</v>
      </c>
      <c r="AU136" s="185" t="s">
        <v>86</v>
      </c>
      <c r="AY136" s="18" t="s">
        <v>225</v>
      </c>
      <c r="BE136" s="186">
        <f>IF(N136="základní",J136,0)</f>
        <v>0</v>
      </c>
      <c r="BF136" s="186">
        <f>IF(N136="snížená",J136,0)</f>
        <v>0</v>
      </c>
      <c r="BG136" s="186">
        <f>IF(N136="zákl. přenesená",J136,0)</f>
        <v>0</v>
      </c>
      <c r="BH136" s="186">
        <f>IF(N136="sníž. přenesená",J136,0)</f>
        <v>0</v>
      </c>
      <c r="BI136" s="186">
        <f>IF(N136="nulová",J136,0)</f>
        <v>0</v>
      </c>
      <c r="BJ136" s="18" t="s">
        <v>84</v>
      </c>
      <c r="BK136" s="186">
        <f>ROUND(I136*H136,2)</f>
        <v>0</v>
      </c>
      <c r="BL136" s="18" t="s">
        <v>232</v>
      </c>
      <c r="BM136" s="185" t="s">
        <v>876</v>
      </c>
    </row>
    <row r="137" spans="1:65" s="13" customFormat="1" ht="11.25">
      <c r="B137" s="187"/>
      <c r="C137" s="188"/>
      <c r="D137" s="189" t="s">
        <v>234</v>
      </c>
      <c r="E137" s="190" t="s">
        <v>19</v>
      </c>
      <c r="F137" s="191" t="s">
        <v>877</v>
      </c>
      <c r="G137" s="188"/>
      <c r="H137" s="192">
        <v>0.84799999999999998</v>
      </c>
      <c r="I137" s="193"/>
      <c r="J137" s="188"/>
      <c r="K137" s="188"/>
      <c r="L137" s="194"/>
      <c r="M137" s="195"/>
      <c r="N137" s="196"/>
      <c r="O137" s="196"/>
      <c r="P137" s="196"/>
      <c r="Q137" s="196"/>
      <c r="R137" s="196"/>
      <c r="S137" s="196"/>
      <c r="T137" s="197"/>
      <c r="AT137" s="198" t="s">
        <v>234</v>
      </c>
      <c r="AU137" s="198" t="s">
        <v>86</v>
      </c>
      <c r="AV137" s="13" t="s">
        <v>86</v>
      </c>
      <c r="AW137" s="13" t="s">
        <v>37</v>
      </c>
      <c r="AX137" s="13" t="s">
        <v>84</v>
      </c>
      <c r="AY137" s="198" t="s">
        <v>225</v>
      </c>
    </row>
    <row r="138" spans="1:65" s="2" customFormat="1" ht="24">
      <c r="A138" s="35"/>
      <c r="B138" s="36"/>
      <c r="C138" s="174" t="s">
        <v>134</v>
      </c>
      <c r="D138" s="174" t="s">
        <v>227</v>
      </c>
      <c r="E138" s="175" t="s">
        <v>359</v>
      </c>
      <c r="F138" s="176" t="s">
        <v>360</v>
      </c>
      <c r="G138" s="177" t="s">
        <v>361</v>
      </c>
      <c r="H138" s="178">
        <v>0.754</v>
      </c>
      <c r="I138" s="179"/>
      <c r="J138" s="180">
        <f>ROUND(I138*H138,2)</f>
        <v>0</v>
      </c>
      <c r="K138" s="176" t="s">
        <v>231</v>
      </c>
      <c r="L138" s="40"/>
      <c r="M138" s="181" t="s">
        <v>19</v>
      </c>
      <c r="N138" s="182" t="s">
        <v>47</v>
      </c>
      <c r="O138" s="65"/>
      <c r="P138" s="183">
        <f>O138*H138</f>
        <v>0</v>
      </c>
      <c r="Q138" s="183">
        <v>1.06277</v>
      </c>
      <c r="R138" s="183">
        <f>Q138*H138</f>
        <v>0.80132857999999996</v>
      </c>
      <c r="S138" s="183">
        <v>0</v>
      </c>
      <c r="T138" s="184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5" t="s">
        <v>232</v>
      </c>
      <c r="AT138" s="185" t="s">
        <v>227</v>
      </c>
      <c r="AU138" s="185" t="s">
        <v>86</v>
      </c>
      <c r="AY138" s="18" t="s">
        <v>225</v>
      </c>
      <c r="BE138" s="186">
        <f>IF(N138="základní",J138,0)</f>
        <v>0</v>
      </c>
      <c r="BF138" s="186">
        <f>IF(N138="snížená",J138,0)</f>
        <v>0</v>
      </c>
      <c r="BG138" s="186">
        <f>IF(N138="zákl. přenesená",J138,0)</f>
        <v>0</v>
      </c>
      <c r="BH138" s="186">
        <f>IF(N138="sníž. přenesená",J138,0)</f>
        <v>0</v>
      </c>
      <c r="BI138" s="186">
        <f>IF(N138="nulová",J138,0)</f>
        <v>0</v>
      </c>
      <c r="BJ138" s="18" t="s">
        <v>84</v>
      </c>
      <c r="BK138" s="186">
        <f>ROUND(I138*H138,2)</f>
        <v>0</v>
      </c>
      <c r="BL138" s="18" t="s">
        <v>232</v>
      </c>
      <c r="BM138" s="185" t="s">
        <v>878</v>
      </c>
    </row>
    <row r="139" spans="1:65" s="13" customFormat="1" ht="11.25">
      <c r="B139" s="187"/>
      <c r="C139" s="188"/>
      <c r="D139" s="189" t="s">
        <v>234</v>
      </c>
      <c r="E139" s="190" t="s">
        <v>19</v>
      </c>
      <c r="F139" s="191" t="s">
        <v>879</v>
      </c>
      <c r="G139" s="188"/>
      <c r="H139" s="192">
        <v>0.754</v>
      </c>
      <c r="I139" s="193"/>
      <c r="J139" s="188"/>
      <c r="K139" s="188"/>
      <c r="L139" s="194"/>
      <c r="M139" s="195"/>
      <c r="N139" s="196"/>
      <c r="O139" s="196"/>
      <c r="P139" s="196"/>
      <c r="Q139" s="196"/>
      <c r="R139" s="196"/>
      <c r="S139" s="196"/>
      <c r="T139" s="197"/>
      <c r="AT139" s="198" t="s">
        <v>234</v>
      </c>
      <c r="AU139" s="198" t="s">
        <v>86</v>
      </c>
      <c r="AV139" s="13" t="s">
        <v>86</v>
      </c>
      <c r="AW139" s="13" t="s">
        <v>37</v>
      </c>
      <c r="AX139" s="13" t="s">
        <v>84</v>
      </c>
      <c r="AY139" s="198" t="s">
        <v>225</v>
      </c>
    </row>
    <row r="140" spans="1:65" s="12" customFormat="1" ht="22.9" customHeight="1">
      <c r="B140" s="158"/>
      <c r="C140" s="159"/>
      <c r="D140" s="160" t="s">
        <v>75</v>
      </c>
      <c r="E140" s="172" t="s">
        <v>369</v>
      </c>
      <c r="F140" s="172" t="s">
        <v>377</v>
      </c>
      <c r="G140" s="159"/>
      <c r="H140" s="159"/>
      <c r="I140" s="162"/>
      <c r="J140" s="173">
        <f>BK140</f>
        <v>0</v>
      </c>
      <c r="K140" s="159"/>
      <c r="L140" s="164"/>
      <c r="M140" s="165"/>
      <c r="N140" s="166"/>
      <c r="O140" s="166"/>
      <c r="P140" s="167">
        <f>SUM(P141:P164)</f>
        <v>0</v>
      </c>
      <c r="Q140" s="166"/>
      <c r="R140" s="167">
        <f>SUM(R141:R164)</f>
        <v>17.796629999999997</v>
      </c>
      <c r="S140" s="166"/>
      <c r="T140" s="168">
        <f>SUM(T141:T164)</f>
        <v>4.0419999999999998</v>
      </c>
      <c r="AR140" s="169" t="s">
        <v>84</v>
      </c>
      <c r="AT140" s="170" t="s">
        <v>75</v>
      </c>
      <c r="AU140" s="170" t="s">
        <v>84</v>
      </c>
      <c r="AY140" s="169" t="s">
        <v>225</v>
      </c>
      <c r="BK140" s="171">
        <f>SUM(BK141:BK164)</f>
        <v>0</v>
      </c>
    </row>
    <row r="141" spans="1:65" s="2" customFormat="1" ht="44.25" customHeight="1">
      <c r="A141" s="35"/>
      <c r="B141" s="36"/>
      <c r="C141" s="174" t="s">
        <v>137</v>
      </c>
      <c r="D141" s="174" t="s">
        <v>227</v>
      </c>
      <c r="E141" s="175" t="s">
        <v>901</v>
      </c>
      <c r="F141" s="176" t="s">
        <v>902</v>
      </c>
      <c r="G141" s="177" t="s">
        <v>380</v>
      </c>
      <c r="H141" s="178">
        <v>1</v>
      </c>
      <c r="I141" s="179"/>
      <c r="J141" s="180">
        <f>ROUND(I141*H141,2)</f>
        <v>0</v>
      </c>
      <c r="K141" s="176" t="s">
        <v>19</v>
      </c>
      <c r="L141" s="40"/>
      <c r="M141" s="181" t="s">
        <v>19</v>
      </c>
      <c r="N141" s="182" t="s">
        <v>47</v>
      </c>
      <c r="O141" s="65"/>
      <c r="P141" s="183">
        <f>O141*H141</f>
        <v>0</v>
      </c>
      <c r="Q141" s="183">
        <v>5.9</v>
      </c>
      <c r="R141" s="183">
        <f>Q141*H141</f>
        <v>5.9</v>
      </c>
      <c r="S141" s="183">
        <v>0</v>
      </c>
      <c r="T141" s="184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5" t="s">
        <v>232</v>
      </c>
      <c r="AT141" s="185" t="s">
        <v>227</v>
      </c>
      <c r="AU141" s="185" t="s">
        <v>86</v>
      </c>
      <c r="AY141" s="18" t="s">
        <v>225</v>
      </c>
      <c r="BE141" s="186">
        <f>IF(N141="základní",J141,0)</f>
        <v>0</v>
      </c>
      <c r="BF141" s="186">
        <f>IF(N141="snížená",J141,0)</f>
        <v>0</v>
      </c>
      <c r="BG141" s="186">
        <f>IF(N141="zákl. přenesená",J141,0)</f>
        <v>0</v>
      </c>
      <c r="BH141" s="186">
        <f>IF(N141="sníž. přenesená",J141,0)</f>
        <v>0</v>
      </c>
      <c r="BI141" s="186">
        <f>IF(N141="nulová",J141,0)</f>
        <v>0</v>
      </c>
      <c r="BJ141" s="18" t="s">
        <v>84</v>
      </c>
      <c r="BK141" s="186">
        <f>ROUND(I141*H141,2)</f>
        <v>0</v>
      </c>
      <c r="BL141" s="18" t="s">
        <v>232</v>
      </c>
      <c r="BM141" s="185" t="s">
        <v>903</v>
      </c>
    </row>
    <row r="142" spans="1:65" s="2" customFormat="1" ht="126.75">
      <c r="A142" s="35"/>
      <c r="B142" s="36"/>
      <c r="C142" s="37"/>
      <c r="D142" s="189" t="s">
        <v>414</v>
      </c>
      <c r="E142" s="37"/>
      <c r="F142" s="220" t="s">
        <v>904</v>
      </c>
      <c r="G142" s="37"/>
      <c r="H142" s="37"/>
      <c r="I142" s="221"/>
      <c r="J142" s="37"/>
      <c r="K142" s="37"/>
      <c r="L142" s="40"/>
      <c r="M142" s="222"/>
      <c r="N142" s="223"/>
      <c r="O142" s="65"/>
      <c r="P142" s="65"/>
      <c r="Q142" s="65"/>
      <c r="R142" s="65"/>
      <c r="S142" s="65"/>
      <c r="T142" s="66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T142" s="18" t="s">
        <v>414</v>
      </c>
      <c r="AU142" s="18" t="s">
        <v>86</v>
      </c>
    </row>
    <row r="143" spans="1:65" s="2" customFormat="1" ht="36">
      <c r="A143" s="35"/>
      <c r="B143" s="36"/>
      <c r="C143" s="174" t="s">
        <v>140</v>
      </c>
      <c r="D143" s="174" t="s">
        <v>227</v>
      </c>
      <c r="E143" s="175" t="s">
        <v>905</v>
      </c>
      <c r="F143" s="176" t="s">
        <v>906</v>
      </c>
      <c r="G143" s="177" t="s">
        <v>380</v>
      </c>
      <c r="H143" s="178">
        <v>1</v>
      </c>
      <c r="I143" s="179"/>
      <c r="J143" s="180">
        <f>ROUND(I143*H143,2)</f>
        <v>0</v>
      </c>
      <c r="K143" s="176" t="s">
        <v>19</v>
      </c>
      <c r="L143" s="40"/>
      <c r="M143" s="181" t="s">
        <v>19</v>
      </c>
      <c r="N143" s="182" t="s">
        <v>47</v>
      </c>
      <c r="O143" s="65"/>
      <c r="P143" s="183">
        <f>O143*H143</f>
        <v>0</v>
      </c>
      <c r="Q143" s="183">
        <v>0</v>
      </c>
      <c r="R143" s="183">
        <f>Q143*H143</f>
        <v>0</v>
      </c>
      <c r="S143" s="183">
        <v>3.75</v>
      </c>
      <c r="T143" s="184">
        <f>S143*H143</f>
        <v>3.75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5" t="s">
        <v>232</v>
      </c>
      <c r="AT143" s="185" t="s">
        <v>227</v>
      </c>
      <c r="AU143" s="185" t="s">
        <v>86</v>
      </c>
      <c r="AY143" s="18" t="s">
        <v>225</v>
      </c>
      <c r="BE143" s="186">
        <f>IF(N143="základní",J143,0)</f>
        <v>0</v>
      </c>
      <c r="BF143" s="186">
        <f>IF(N143="snížená",J143,0)</f>
        <v>0</v>
      </c>
      <c r="BG143" s="186">
        <f>IF(N143="zákl. přenesená",J143,0)</f>
        <v>0</v>
      </c>
      <c r="BH143" s="186">
        <f>IF(N143="sníž. přenesená",J143,0)</f>
        <v>0</v>
      </c>
      <c r="BI143" s="186">
        <f>IF(N143="nulová",J143,0)</f>
        <v>0</v>
      </c>
      <c r="BJ143" s="18" t="s">
        <v>84</v>
      </c>
      <c r="BK143" s="186">
        <f>ROUND(I143*H143,2)</f>
        <v>0</v>
      </c>
      <c r="BL143" s="18" t="s">
        <v>232</v>
      </c>
      <c r="BM143" s="185" t="s">
        <v>907</v>
      </c>
    </row>
    <row r="144" spans="1:65" s="2" customFormat="1" ht="126.75">
      <c r="A144" s="35"/>
      <c r="B144" s="36"/>
      <c r="C144" s="37"/>
      <c r="D144" s="189" t="s">
        <v>414</v>
      </c>
      <c r="E144" s="37"/>
      <c r="F144" s="220" t="s">
        <v>904</v>
      </c>
      <c r="G144" s="37"/>
      <c r="H144" s="37"/>
      <c r="I144" s="221"/>
      <c r="J144" s="37"/>
      <c r="K144" s="37"/>
      <c r="L144" s="40"/>
      <c r="M144" s="222"/>
      <c r="N144" s="223"/>
      <c r="O144" s="65"/>
      <c r="P144" s="65"/>
      <c r="Q144" s="65"/>
      <c r="R144" s="65"/>
      <c r="S144" s="65"/>
      <c r="T144" s="66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T144" s="18" t="s">
        <v>414</v>
      </c>
      <c r="AU144" s="18" t="s">
        <v>86</v>
      </c>
    </row>
    <row r="145" spans="1:65" s="2" customFormat="1" ht="36">
      <c r="A145" s="35"/>
      <c r="B145" s="36"/>
      <c r="C145" s="174" t="s">
        <v>7</v>
      </c>
      <c r="D145" s="174" t="s">
        <v>227</v>
      </c>
      <c r="E145" s="175" t="s">
        <v>908</v>
      </c>
      <c r="F145" s="176" t="s">
        <v>909</v>
      </c>
      <c r="G145" s="177" t="s">
        <v>559</v>
      </c>
      <c r="H145" s="178">
        <v>24</v>
      </c>
      <c r="I145" s="179"/>
      <c r="J145" s="180">
        <f>ROUND(I145*H145,2)</f>
        <v>0</v>
      </c>
      <c r="K145" s="176" t="s">
        <v>231</v>
      </c>
      <c r="L145" s="40"/>
      <c r="M145" s="181" t="s">
        <v>19</v>
      </c>
      <c r="N145" s="182" t="s">
        <v>47</v>
      </c>
      <c r="O145" s="65"/>
      <c r="P145" s="183">
        <f>O145*H145</f>
        <v>0</v>
      </c>
      <c r="Q145" s="183">
        <v>3.0599999999999999E-2</v>
      </c>
      <c r="R145" s="183">
        <f>Q145*H145</f>
        <v>0.73439999999999994</v>
      </c>
      <c r="S145" s="183">
        <v>0</v>
      </c>
      <c r="T145" s="184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5" t="s">
        <v>232</v>
      </c>
      <c r="AT145" s="185" t="s">
        <v>227</v>
      </c>
      <c r="AU145" s="185" t="s">
        <v>86</v>
      </c>
      <c r="AY145" s="18" t="s">
        <v>225</v>
      </c>
      <c r="BE145" s="186">
        <f>IF(N145="základní",J145,0)</f>
        <v>0</v>
      </c>
      <c r="BF145" s="186">
        <f>IF(N145="snížená",J145,0)</f>
        <v>0</v>
      </c>
      <c r="BG145" s="186">
        <f>IF(N145="zákl. přenesená",J145,0)</f>
        <v>0</v>
      </c>
      <c r="BH145" s="186">
        <f>IF(N145="sníž. přenesená",J145,0)</f>
        <v>0</v>
      </c>
      <c r="BI145" s="186">
        <f>IF(N145="nulová",J145,0)</f>
        <v>0</v>
      </c>
      <c r="BJ145" s="18" t="s">
        <v>84</v>
      </c>
      <c r="BK145" s="186">
        <f>ROUND(I145*H145,2)</f>
        <v>0</v>
      </c>
      <c r="BL145" s="18" t="s">
        <v>232</v>
      </c>
      <c r="BM145" s="185" t="s">
        <v>910</v>
      </c>
    </row>
    <row r="146" spans="1:65" s="2" customFormat="1" ht="19.5">
      <c r="A146" s="35"/>
      <c r="B146" s="36"/>
      <c r="C146" s="37"/>
      <c r="D146" s="189" t="s">
        <v>414</v>
      </c>
      <c r="E146" s="37"/>
      <c r="F146" s="220" t="s">
        <v>911</v>
      </c>
      <c r="G146" s="37"/>
      <c r="H146" s="37"/>
      <c r="I146" s="221"/>
      <c r="J146" s="37"/>
      <c r="K146" s="37"/>
      <c r="L146" s="40"/>
      <c r="M146" s="222"/>
      <c r="N146" s="223"/>
      <c r="O146" s="65"/>
      <c r="P146" s="65"/>
      <c r="Q146" s="65"/>
      <c r="R146" s="65"/>
      <c r="S146" s="65"/>
      <c r="T146" s="66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T146" s="18" t="s">
        <v>414</v>
      </c>
      <c r="AU146" s="18" t="s">
        <v>86</v>
      </c>
    </row>
    <row r="147" spans="1:65" s="13" customFormat="1" ht="11.25">
      <c r="B147" s="187"/>
      <c r="C147" s="188"/>
      <c r="D147" s="189" t="s">
        <v>234</v>
      </c>
      <c r="E147" s="190" t="s">
        <v>19</v>
      </c>
      <c r="F147" s="191" t="s">
        <v>912</v>
      </c>
      <c r="G147" s="188"/>
      <c r="H147" s="192">
        <v>24</v>
      </c>
      <c r="I147" s="193"/>
      <c r="J147" s="188"/>
      <c r="K147" s="188"/>
      <c r="L147" s="194"/>
      <c r="M147" s="195"/>
      <c r="N147" s="196"/>
      <c r="O147" s="196"/>
      <c r="P147" s="196"/>
      <c r="Q147" s="196"/>
      <c r="R147" s="196"/>
      <c r="S147" s="196"/>
      <c r="T147" s="197"/>
      <c r="AT147" s="198" t="s">
        <v>234</v>
      </c>
      <c r="AU147" s="198" t="s">
        <v>86</v>
      </c>
      <c r="AV147" s="13" t="s">
        <v>86</v>
      </c>
      <c r="AW147" s="13" t="s">
        <v>37</v>
      </c>
      <c r="AX147" s="13" t="s">
        <v>84</v>
      </c>
      <c r="AY147" s="198" t="s">
        <v>225</v>
      </c>
    </row>
    <row r="148" spans="1:65" s="2" customFormat="1" ht="24">
      <c r="A148" s="35"/>
      <c r="B148" s="36"/>
      <c r="C148" s="174" t="s">
        <v>145</v>
      </c>
      <c r="D148" s="174" t="s">
        <v>227</v>
      </c>
      <c r="E148" s="175" t="s">
        <v>428</v>
      </c>
      <c r="F148" s="176" t="s">
        <v>429</v>
      </c>
      <c r="G148" s="177" t="s">
        <v>380</v>
      </c>
      <c r="H148" s="178">
        <v>1</v>
      </c>
      <c r="I148" s="179"/>
      <c r="J148" s="180">
        <f>ROUND(I148*H148,2)</f>
        <v>0</v>
      </c>
      <c r="K148" s="176" t="s">
        <v>231</v>
      </c>
      <c r="L148" s="40"/>
      <c r="M148" s="181" t="s">
        <v>19</v>
      </c>
      <c r="N148" s="182" t="s">
        <v>47</v>
      </c>
      <c r="O148" s="65"/>
      <c r="P148" s="183">
        <f>O148*H148</f>
        <v>0</v>
      </c>
      <c r="Q148" s="183">
        <v>1.0000000000000001E-5</v>
      </c>
      <c r="R148" s="183">
        <f>Q148*H148</f>
        <v>1.0000000000000001E-5</v>
      </c>
      <c r="S148" s="183">
        <v>0</v>
      </c>
      <c r="T148" s="184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5" t="s">
        <v>232</v>
      </c>
      <c r="AT148" s="185" t="s">
        <v>227</v>
      </c>
      <c r="AU148" s="185" t="s">
        <v>86</v>
      </c>
      <c r="AY148" s="18" t="s">
        <v>225</v>
      </c>
      <c r="BE148" s="186">
        <f>IF(N148="základní",J148,0)</f>
        <v>0</v>
      </c>
      <c r="BF148" s="186">
        <f>IF(N148="snížená",J148,0)</f>
        <v>0</v>
      </c>
      <c r="BG148" s="186">
        <f>IF(N148="zákl. přenesená",J148,0)</f>
        <v>0</v>
      </c>
      <c r="BH148" s="186">
        <f>IF(N148="sníž. přenesená",J148,0)</f>
        <v>0</v>
      </c>
      <c r="BI148" s="186">
        <f>IF(N148="nulová",J148,0)</f>
        <v>0</v>
      </c>
      <c r="BJ148" s="18" t="s">
        <v>84</v>
      </c>
      <c r="BK148" s="186">
        <f>ROUND(I148*H148,2)</f>
        <v>0</v>
      </c>
      <c r="BL148" s="18" t="s">
        <v>232</v>
      </c>
      <c r="BM148" s="185" t="s">
        <v>1303</v>
      </c>
    </row>
    <row r="149" spans="1:65" s="2" customFormat="1" ht="21.75" customHeight="1">
      <c r="A149" s="35"/>
      <c r="B149" s="36"/>
      <c r="C149" s="210" t="s">
        <v>148</v>
      </c>
      <c r="D149" s="210" t="s">
        <v>410</v>
      </c>
      <c r="E149" s="211" t="s">
        <v>1304</v>
      </c>
      <c r="F149" s="212" t="s">
        <v>1305</v>
      </c>
      <c r="G149" s="213" t="s">
        <v>380</v>
      </c>
      <c r="H149" s="214">
        <v>1</v>
      </c>
      <c r="I149" s="215"/>
      <c r="J149" s="216">
        <f>ROUND(I149*H149,2)</f>
        <v>0</v>
      </c>
      <c r="K149" s="212" t="s">
        <v>231</v>
      </c>
      <c r="L149" s="217"/>
      <c r="M149" s="218" t="s">
        <v>19</v>
      </c>
      <c r="N149" s="219" t="s">
        <v>47</v>
      </c>
      <c r="O149" s="65"/>
      <c r="P149" s="183">
        <f>O149*H149</f>
        <v>0</v>
      </c>
      <c r="Q149" s="183">
        <v>3.5999999999999999E-3</v>
      </c>
      <c r="R149" s="183">
        <f>Q149*H149</f>
        <v>3.5999999999999999E-3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365</v>
      </c>
      <c r="AT149" s="185" t="s">
        <v>410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1306</v>
      </c>
    </row>
    <row r="150" spans="1:65" s="2" customFormat="1" ht="24">
      <c r="A150" s="35"/>
      <c r="B150" s="36"/>
      <c r="C150" s="174" t="s">
        <v>151</v>
      </c>
      <c r="D150" s="174" t="s">
        <v>227</v>
      </c>
      <c r="E150" s="175" t="s">
        <v>442</v>
      </c>
      <c r="F150" s="176" t="s">
        <v>443</v>
      </c>
      <c r="G150" s="177" t="s">
        <v>380</v>
      </c>
      <c r="H150" s="178">
        <v>2</v>
      </c>
      <c r="I150" s="179"/>
      <c r="J150" s="180">
        <f>ROUND(I150*H150,2)</f>
        <v>0</v>
      </c>
      <c r="K150" s="176" t="s">
        <v>231</v>
      </c>
      <c r="L150" s="40"/>
      <c r="M150" s="181" t="s">
        <v>19</v>
      </c>
      <c r="N150" s="182" t="s">
        <v>47</v>
      </c>
      <c r="O150" s="65"/>
      <c r="P150" s="183">
        <f>O150*H150</f>
        <v>0</v>
      </c>
      <c r="Q150" s="183">
        <v>2.5018799999999999</v>
      </c>
      <c r="R150" s="183">
        <f>Q150*H150</f>
        <v>5.0037599999999998</v>
      </c>
      <c r="S150" s="183">
        <v>0</v>
      </c>
      <c r="T150" s="184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5" t="s">
        <v>232</v>
      </c>
      <c r="AT150" s="185" t="s">
        <v>227</v>
      </c>
      <c r="AU150" s="185" t="s">
        <v>86</v>
      </c>
      <c r="AY150" s="18" t="s">
        <v>225</v>
      </c>
      <c r="BE150" s="186">
        <f>IF(N150="základní",J150,0)</f>
        <v>0</v>
      </c>
      <c r="BF150" s="186">
        <f>IF(N150="snížená",J150,0)</f>
        <v>0</v>
      </c>
      <c r="BG150" s="186">
        <f>IF(N150="zákl. přenesená",J150,0)</f>
        <v>0</v>
      </c>
      <c r="BH150" s="186">
        <f>IF(N150="sníž. přenesená",J150,0)</f>
        <v>0</v>
      </c>
      <c r="BI150" s="186">
        <f>IF(N150="nulová",J150,0)</f>
        <v>0</v>
      </c>
      <c r="BJ150" s="18" t="s">
        <v>84</v>
      </c>
      <c r="BK150" s="186">
        <f>ROUND(I150*H150,2)</f>
        <v>0</v>
      </c>
      <c r="BL150" s="18" t="s">
        <v>232</v>
      </c>
      <c r="BM150" s="185" t="s">
        <v>1307</v>
      </c>
    </row>
    <row r="151" spans="1:65" s="2" customFormat="1" ht="16.5" customHeight="1">
      <c r="A151" s="35"/>
      <c r="B151" s="36"/>
      <c r="C151" s="210" t="s">
        <v>154</v>
      </c>
      <c r="D151" s="210" t="s">
        <v>410</v>
      </c>
      <c r="E151" s="211" t="s">
        <v>471</v>
      </c>
      <c r="F151" s="212" t="s">
        <v>472</v>
      </c>
      <c r="G151" s="213" t="s">
        <v>230</v>
      </c>
      <c r="H151" s="214">
        <v>11.4</v>
      </c>
      <c r="I151" s="215"/>
      <c r="J151" s="216">
        <f>ROUND(I151*H151,2)</f>
        <v>0</v>
      </c>
      <c r="K151" s="212" t="s">
        <v>19</v>
      </c>
      <c r="L151" s="217"/>
      <c r="M151" s="218" t="s">
        <v>19</v>
      </c>
      <c r="N151" s="219" t="s">
        <v>47</v>
      </c>
      <c r="O151" s="65"/>
      <c r="P151" s="183">
        <f>O151*H151</f>
        <v>0</v>
      </c>
      <c r="Q151" s="183">
        <v>2.4500000000000001E-2</v>
      </c>
      <c r="R151" s="183">
        <f>Q151*H151</f>
        <v>0.27929999999999999</v>
      </c>
      <c r="S151" s="183">
        <v>0</v>
      </c>
      <c r="T151" s="184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5" t="s">
        <v>365</v>
      </c>
      <c r="AT151" s="185" t="s">
        <v>410</v>
      </c>
      <c r="AU151" s="185" t="s">
        <v>86</v>
      </c>
      <c r="AY151" s="18" t="s">
        <v>225</v>
      </c>
      <c r="BE151" s="186">
        <f>IF(N151="základní",J151,0)</f>
        <v>0</v>
      </c>
      <c r="BF151" s="186">
        <f>IF(N151="snížená",J151,0)</f>
        <v>0</v>
      </c>
      <c r="BG151" s="186">
        <f>IF(N151="zákl. přenesená",J151,0)</f>
        <v>0</v>
      </c>
      <c r="BH151" s="186">
        <f>IF(N151="sníž. přenesená",J151,0)</f>
        <v>0</v>
      </c>
      <c r="BI151" s="186">
        <f>IF(N151="nulová",J151,0)</f>
        <v>0</v>
      </c>
      <c r="BJ151" s="18" t="s">
        <v>84</v>
      </c>
      <c r="BK151" s="186">
        <f>ROUND(I151*H151,2)</f>
        <v>0</v>
      </c>
      <c r="BL151" s="18" t="s">
        <v>232</v>
      </c>
      <c r="BM151" s="185" t="s">
        <v>1308</v>
      </c>
    </row>
    <row r="152" spans="1:65" s="13" customFormat="1" ht="11.25">
      <c r="B152" s="187"/>
      <c r="C152" s="188"/>
      <c r="D152" s="189" t="s">
        <v>234</v>
      </c>
      <c r="E152" s="190" t="s">
        <v>654</v>
      </c>
      <c r="F152" s="191" t="s">
        <v>1309</v>
      </c>
      <c r="G152" s="188"/>
      <c r="H152" s="192">
        <v>11.4</v>
      </c>
      <c r="I152" s="193"/>
      <c r="J152" s="188"/>
      <c r="K152" s="188"/>
      <c r="L152" s="194"/>
      <c r="M152" s="195"/>
      <c r="N152" s="196"/>
      <c r="O152" s="196"/>
      <c r="P152" s="196"/>
      <c r="Q152" s="196"/>
      <c r="R152" s="196"/>
      <c r="S152" s="196"/>
      <c r="T152" s="197"/>
      <c r="AT152" s="198" t="s">
        <v>234</v>
      </c>
      <c r="AU152" s="198" t="s">
        <v>86</v>
      </c>
      <c r="AV152" s="13" t="s">
        <v>86</v>
      </c>
      <c r="AW152" s="13" t="s">
        <v>37</v>
      </c>
      <c r="AX152" s="13" t="s">
        <v>84</v>
      </c>
      <c r="AY152" s="198" t="s">
        <v>225</v>
      </c>
    </row>
    <row r="153" spans="1:65" s="2" customFormat="1" ht="48">
      <c r="A153" s="35"/>
      <c r="B153" s="36"/>
      <c r="C153" s="174" t="s">
        <v>157</v>
      </c>
      <c r="D153" s="174" t="s">
        <v>227</v>
      </c>
      <c r="E153" s="175" t="s">
        <v>1239</v>
      </c>
      <c r="F153" s="176" t="s">
        <v>1240</v>
      </c>
      <c r="G153" s="177" t="s">
        <v>559</v>
      </c>
      <c r="H153" s="178">
        <v>20</v>
      </c>
      <c r="I153" s="179"/>
      <c r="J153" s="180">
        <f>ROUND(I153*H153,2)</f>
        <v>0</v>
      </c>
      <c r="K153" s="176" t="s">
        <v>231</v>
      </c>
      <c r="L153" s="40"/>
      <c r="M153" s="181" t="s">
        <v>19</v>
      </c>
      <c r="N153" s="182" t="s">
        <v>47</v>
      </c>
      <c r="O153" s="65"/>
      <c r="P153" s="183">
        <f>O153*H153</f>
        <v>0</v>
      </c>
      <c r="Q153" s="183">
        <v>0.14066999999999999</v>
      </c>
      <c r="R153" s="183">
        <f>Q153*H153</f>
        <v>2.8133999999999997</v>
      </c>
      <c r="S153" s="183">
        <v>0</v>
      </c>
      <c r="T153" s="184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5" t="s">
        <v>232</v>
      </c>
      <c r="AT153" s="185" t="s">
        <v>227</v>
      </c>
      <c r="AU153" s="185" t="s">
        <v>86</v>
      </c>
      <c r="AY153" s="18" t="s">
        <v>225</v>
      </c>
      <c r="BE153" s="186">
        <f>IF(N153="základní",J153,0)</f>
        <v>0</v>
      </c>
      <c r="BF153" s="186">
        <f>IF(N153="snížená",J153,0)</f>
        <v>0</v>
      </c>
      <c r="BG153" s="186">
        <f>IF(N153="zákl. přenesená",J153,0)</f>
        <v>0</v>
      </c>
      <c r="BH153" s="186">
        <f>IF(N153="sníž. přenesená",J153,0)</f>
        <v>0</v>
      </c>
      <c r="BI153" s="186">
        <f>IF(N153="nulová",J153,0)</f>
        <v>0</v>
      </c>
      <c r="BJ153" s="18" t="s">
        <v>84</v>
      </c>
      <c r="BK153" s="186">
        <f>ROUND(I153*H153,2)</f>
        <v>0</v>
      </c>
      <c r="BL153" s="18" t="s">
        <v>232</v>
      </c>
      <c r="BM153" s="185" t="s">
        <v>1241</v>
      </c>
    </row>
    <row r="154" spans="1:65" s="13" customFormat="1" ht="11.25">
      <c r="B154" s="187"/>
      <c r="C154" s="188"/>
      <c r="D154" s="189" t="s">
        <v>234</v>
      </c>
      <c r="E154" s="190" t="s">
        <v>19</v>
      </c>
      <c r="F154" s="191" t="s">
        <v>1242</v>
      </c>
      <c r="G154" s="188"/>
      <c r="H154" s="192">
        <v>20</v>
      </c>
      <c r="I154" s="193"/>
      <c r="J154" s="188"/>
      <c r="K154" s="188"/>
      <c r="L154" s="194"/>
      <c r="M154" s="195"/>
      <c r="N154" s="196"/>
      <c r="O154" s="196"/>
      <c r="P154" s="196"/>
      <c r="Q154" s="196"/>
      <c r="R154" s="196"/>
      <c r="S154" s="196"/>
      <c r="T154" s="197"/>
      <c r="AT154" s="198" t="s">
        <v>234</v>
      </c>
      <c r="AU154" s="198" t="s">
        <v>86</v>
      </c>
      <c r="AV154" s="13" t="s">
        <v>86</v>
      </c>
      <c r="AW154" s="13" t="s">
        <v>37</v>
      </c>
      <c r="AX154" s="13" t="s">
        <v>84</v>
      </c>
      <c r="AY154" s="198" t="s">
        <v>225</v>
      </c>
    </row>
    <row r="155" spans="1:65" s="2" customFormat="1" ht="16.5" customHeight="1">
      <c r="A155" s="35"/>
      <c r="B155" s="36"/>
      <c r="C155" s="210" t="s">
        <v>160</v>
      </c>
      <c r="D155" s="210" t="s">
        <v>410</v>
      </c>
      <c r="E155" s="211" t="s">
        <v>1243</v>
      </c>
      <c r="F155" s="212" t="s">
        <v>1244</v>
      </c>
      <c r="G155" s="213" t="s">
        <v>559</v>
      </c>
      <c r="H155" s="214">
        <v>20.399999999999999</v>
      </c>
      <c r="I155" s="215"/>
      <c r="J155" s="216">
        <f>ROUND(I155*H155,2)</f>
        <v>0</v>
      </c>
      <c r="K155" s="212" t="s">
        <v>231</v>
      </c>
      <c r="L155" s="217"/>
      <c r="M155" s="218" t="s">
        <v>19</v>
      </c>
      <c r="N155" s="219" t="s">
        <v>47</v>
      </c>
      <c r="O155" s="65"/>
      <c r="P155" s="183">
        <f>O155*H155</f>
        <v>0</v>
      </c>
      <c r="Q155" s="183">
        <v>0.15</v>
      </c>
      <c r="R155" s="183">
        <f>Q155*H155</f>
        <v>3.0599999999999996</v>
      </c>
      <c r="S155" s="183">
        <v>0</v>
      </c>
      <c r="T155" s="184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5" t="s">
        <v>365</v>
      </c>
      <c r="AT155" s="185" t="s">
        <v>410</v>
      </c>
      <c r="AU155" s="185" t="s">
        <v>86</v>
      </c>
      <c r="AY155" s="18" t="s">
        <v>225</v>
      </c>
      <c r="BE155" s="186">
        <f>IF(N155="základní",J155,0)</f>
        <v>0</v>
      </c>
      <c r="BF155" s="186">
        <f>IF(N155="snížená",J155,0)</f>
        <v>0</v>
      </c>
      <c r="BG155" s="186">
        <f>IF(N155="zákl. přenesená",J155,0)</f>
        <v>0</v>
      </c>
      <c r="BH155" s="186">
        <f>IF(N155="sníž. přenesená",J155,0)</f>
        <v>0</v>
      </c>
      <c r="BI155" s="186">
        <f>IF(N155="nulová",J155,0)</f>
        <v>0</v>
      </c>
      <c r="BJ155" s="18" t="s">
        <v>84</v>
      </c>
      <c r="BK155" s="186">
        <f>ROUND(I155*H155,2)</f>
        <v>0</v>
      </c>
      <c r="BL155" s="18" t="s">
        <v>232</v>
      </c>
      <c r="BM155" s="185" t="s">
        <v>1245</v>
      </c>
    </row>
    <row r="156" spans="1:65" s="13" customFormat="1" ht="11.25">
      <c r="B156" s="187"/>
      <c r="C156" s="188"/>
      <c r="D156" s="189" t="s">
        <v>234</v>
      </c>
      <c r="E156" s="188"/>
      <c r="F156" s="191" t="s">
        <v>1246</v>
      </c>
      <c r="G156" s="188"/>
      <c r="H156" s="192">
        <v>20.399999999999999</v>
      </c>
      <c r="I156" s="193"/>
      <c r="J156" s="188"/>
      <c r="K156" s="188"/>
      <c r="L156" s="194"/>
      <c r="M156" s="195"/>
      <c r="N156" s="196"/>
      <c r="O156" s="196"/>
      <c r="P156" s="196"/>
      <c r="Q156" s="196"/>
      <c r="R156" s="196"/>
      <c r="S156" s="196"/>
      <c r="T156" s="197"/>
      <c r="AT156" s="198" t="s">
        <v>234</v>
      </c>
      <c r="AU156" s="198" t="s">
        <v>86</v>
      </c>
      <c r="AV156" s="13" t="s">
        <v>86</v>
      </c>
      <c r="AW156" s="13" t="s">
        <v>4</v>
      </c>
      <c r="AX156" s="13" t="s">
        <v>84</v>
      </c>
      <c r="AY156" s="198" t="s">
        <v>225</v>
      </c>
    </row>
    <row r="157" spans="1:65" s="2" customFormat="1" ht="36">
      <c r="A157" s="35"/>
      <c r="B157" s="36"/>
      <c r="C157" s="174" t="s">
        <v>163</v>
      </c>
      <c r="D157" s="174" t="s">
        <v>227</v>
      </c>
      <c r="E157" s="175" t="s">
        <v>574</v>
      </c>
      <c r="F157" s="176" t="s">
        <v>575</v>
      </c>
      <c r="G157" s="177" t="s">
        <v>576</v>
      </c>
      <c r="H157" s="178">
        <v>4</v>
      </c>
      <c r="I157" s="179"/>
      <c r="J157" s="180">
        <f>ROUND(I157*H157,2)</f>
        <v>0</v>
      </c>
      <c r="K157" s="176" t="s">
        <v>231</v>
      </c>
      <c r="L157" s="40"/>
      <c r="M157" s="181" t="s">
        <v>19</v>
      </c>
      <c r="N157" s="182" t="s">
        <v>47</v>
      </c>
      <c r="O157" s="65"/>
      <c r="P157" s="183">
        <f>O157*H157</f>
        <v>0</v>
      </c>
      <c r="Q157" s="183">
        <v>0</v>
      </c>
      <c r="R157" s="183">
        <f>Q157*H157</f>
        <v>0</v>
      </c>
      <c r="S157" s="183">
        <v>0</v>
      </c>
      <c r="T157" s="184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5" t="s">
        <v>232</v>
      </c>
      <c r="AT157" s="185" t="s">
        <v>227</v>
      </c>
      <c r="AU157" s="185" t="s">
        <v>86</v>
      </c>
      <c r="AY157" s="18" t="s">
        <v>225</v>
      </c>
      <c r="BE157" s="186">
        <f>IF(N157="základní",J157,0)</f>
        <v>0</v>
      </c>
      <c r="BF157" s="186">
        <f>IF(N157="snížená",J157,0)</f>
        <v>0</v>
      </c>
      <c r="BG157" s="186">
        <f>IF(N157="zákl. přenesená",J157,0)</f>
        <v>0</v>
      </c>
      <c r="BH157" s="186">
        <f>IF(N157="sníž. přenesená",J157,0)</f>
        <v>0</v>
      </c>
      <c r="BI157" s="186">
        <f>IF(N157="nulová",J157,0)</f>
        <v>0</v>
      </c>
      <c r="BJ157" s="18" t="s">
        <v>84</v>
      </c>
      <c r="BK157" s="186">
        <f>ROUND(I157*H157,2)</f>
        <v>0</v>
      </c>
      <c r="BL157" s="18" t="s">
        <v>232</v>
      </c>
      <c r="BM157" s="185" t="s">
        <v>1248</v>
      </c>
    </row>
    <row r="158" spans="1:65" s="2" customFormat="1" ht="78" customHeight="1">
      <c r="A158" s="35"/>
      <c r="B158" s="36"/>
      <c r="C158" s="174" t="s">
        <v>166</v>
      </c>
      <c r="D158" s="174" t="s">
        <v>227</v>
      </c>
      <c r="E158" s="175" t="s">
        <v>947</v>
      </c>
      <c r="F158" s="176" t="s">
        <v>948</v>
      </c>
      <c r="G158" s="177" t="s">
        <v>559</v>
      </c>
      <c r="H158" s="178">
        <v>24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9.0000000000000006E-5</v>
      </c>
      <c r="R158" s="183">
        <f>Q158*H158</f>
        <v>2.16E-3</v>
      </c>
      <c r="S158" s="183">
        <v>1.2E-2</v>
      </c>
      <c r="T158" s="184">
        <f>S158*H158</f>
        <v>0.28800000000000003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949</v>
      </c>
    </row>
    <row r="159" spans="1:65" s="2" customFormat="1" ht="19.5">
      <c r="A159" s="35"/>
      <c r="B159" s="36"/>
      <c r="C159" s="37"/>
      <c r="D159" s="189" t="s">
        <v>414</v>
      </c>
      <c r="E159" s="37"/>
      <c r="F159" s="220" t="s">
        <v>950</v>
      </c>
      <c r="G159" s="37"/>
      <c r="H159" s="37"/>
      <c r="I159" s="221"/>
      <c r="J159" s="37"/>
      <c r="K159" s="37"/>
      <c r="L159" s="40"/>
      <c r="M159" s="222"/>
      <c r="N159" s="223"/>
      <c r="O159" s="65"/>
      <c r="P159" s="65"/>
      <c r="Q159" s="65"/>
      <c r="R159" s="65"/>
      <c r="S159" s="65"/>
      <c r="T159" s="66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T159" s="18" t="s">
        <v>414</v>
      </c>
      <c r="AU159" s="18" t="s">
        <v>86</v>
      </c>
    </row>
    <row r="160" spans="1:65" s="13" customFormat="1" ht="11.25">
      <c r="B160" s="187"/>
      <c r="C160" s="188"/>
      <c r="D160" s="189" t="s">
        <v>234</v>
      </c>
      <c r="E160" s="190" t="s">
        <v>783</v>
      </c>
      <c r="F160" s="191" t="s">
        <v>1035</v>
      </c>
      <c r="G160" s="188"/>
      <c r="H160" s="192">
        <v>24</v>
      </c>
      <c r="I160" s="193"/>
      <c r="J160" s="188"/>
      <c r="K160" s="188"/>
      <c r="L160" s="194"/>
      <c r="M160" s="195"/>
      <c r="N160" s="196"/>
      <c r="O160" s="196"/>
      <c r="P160" s="196"/>
      <c r="Q160" s="196"/>
      <c r="R160" s="196"/>
      <c r="S160" s="196"/>
      <c r="T160" s="197"/>
      <c r="AT160" s="198" t="s">
        <v>234</v>
      </c>
      <c r="AU160" s="198" t="s">
        <v>86</v>
      </c>
      <c r="AV160" s="13" t="s">
        <v>86</v>
      </c>
      <c r="AW160" s="13" t="s">
        <v>37</v>
      </c>
      <c r="AX160" s="13" t="s">
        <v>84</v>
      </c>
      <c r="AY160" s="198" t="s">
        <v>225</v>
      </c>
    </row>
    <row r="161" spans="1:65" s="2" customFormat="1" ht="55.5" customHeight="1">
      <c r="A161" s="35"/>
      <c r="B161" s="36"/>
      <c r="C161" s="174" t="s">
        <v>169</v>
      </c>
      <c r="D161" s="174" t="s">
        <v>227</v>
      </c>
      <c r="E161" s="175" t="s">
        <v>596</v>
      </c>
      <c r="F161" s="176" t="s">
        <v>597</v>
      </c>
      <c r="G161" s="177" t="s">
        <v>380</v>
      </c>
      <c r="H161" s="178">
        <v>1</v>
      </c>
      <c r="I161" s="179"/>
      <c r="J161" s="180">
        <f>ROUND(I161*H161,2)</f>
        <v>0</v>
      </c>
      <c r="K161" s="176" t="s">
        <v>231</v>
      </c>
      <c r="L161" s="40"/>
      <c r="M161" s="181" t="s">
        <v>19</v>
      </c>
      <c r="N161" s="182" t="s">
        <v>47</v>
      </c>
      <c r="O161" s="65"/>
      <c r="P161" s="183">
        <f>O161*H161</f>
        <v>0</v>
      </c>
      <c r="Q161" s="183">
        <v>0</v>
      </c>
      <c r="R161" s="183">
        <f>Q161*H161</f>
        <v>0</v>
      </c>
      <c r="S161" s="183">
        <v>4.0000000000000001E-3</v>
      </c>
      <c r="T161" s="184">
        <f>S161*H161</f>
        <v>4.0000000000000001E-3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5" t="s">
        <v>232</v>
      </c>
      <c r="AT161" s="185" t="s">
        <v>227</v>
      </c>
      <c r="AU161" s="185" t="s">
        <v>86</v>
      </c>
      <c r="AY161" s="18" t="s">
        <v>225</v>
      </c>
      <c r="BE161" s="186">
        <f>IF(N161="základní",J161,0)</f>
        <v>0</v>
      </c>
      <c r="BF161" s="186">
        <f>IF(N161="snížená",J161,0)</f>
        <v>0</v>
      </c>
      <c r="BG161" s="186">
        <f>IF(N161="zákl. přenesená",J161,0)</f>
        <v>0</v>
      </c>
      <c r="BH161" s="186">
        <f>IF(N161="sníž. přenesená",J161,0)</f>
        <v>0</v>
      </c>
      <c r="BI161" s="186">
        <f>IF(N161="nulová",J161,0)</f>
        <v>0</v>
      </c>
      <c r="BJ161" s="18" t="s">
        <v>84</v>
      </c>
      <c r="BK161" s="186">
        <f>ROUND(I161*H161,2)</f>
        <v>0</v>
      </c>
      <c r="BL161" s="18" t="s">
        <v>232</v>
      </c>
      <c r="BM161" s="185" t="s">
        <v>1310</v>
      </c>
    </row>
    <row r="162" spans="1:65" s="2" customFormat="1" ht="55.5" customHeight="1">
      <c r="A162" s="35"/>
      <c r="B162" s="36"/>
      <c r="C162" s="174" t="s">
        <v>172</v>
      </c>
      <c r="D162" s="174" t="s">
        <v>227</v>
      </c>
      <c r="E162" s="175" t="s">
        <v>608</v>
      </c>
      <c r="F162" s="176" t="s">
        <v>667</v>
      </c>
      <c r="G162" s="177" t="s">
        <v>230</v>
      </c>
      <c r="H162" s="178">
        <v>11.4</v>
      </c>
      <c r="I162" s="179"/>
      <c r="J162" s="180">
        <f>ROUND(I162*H162,2)</f>
        <v>0</v>
      </c>
      <c r="K162" s="176" t="s">
        <v>19</v>
      </c>
      <c r="L162" s="40"/>
      <c r="M162" s="181" t="s">
        <v>19</v>
      </c>
      <c r="N162" s="182" t="s">
        <v>47</v>
      </c>
      <c r="O162" s="65"/>
      <c r="P162" s="183">
        <f>O162*H162</f>
        <v>0</v>
      </c>
      <c r="Q162" s="183">
        <v>0</v>
      </c>
      <c r="R162" s="183">
        <f>Q162*H162</f>
        <v>0</v>
      </c>
      <c r="S162" s="183">
        <v>0</v>
      </c>
      <c r="T162" s="184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5" t="s">
        <v>232</v>
      </c>
      <c r="AT162" s="185" t="s">
        <v>227</v>
      </c>
      <c r="AU162" s="185" t="s">
        <v>86</v>
      </c>
      <c r="AY162" s="18" t="s">
        <v>225</v>
      </c>
      <c r="BE162" s="186">
        <f>IF(N162="základní",J162,0)</f>
        <v>0</v>
      </c>
      <c r="BF162" s="186">
        <f>IF(N162="snížená",J162,0)</f>
        <v>0</v>
      </c>
      <c r="BG162" s="186">
        <f>IF(N162="zákl. přenesená",J162,0)</f>
        <v>0</v>
      </c>
      <c r="BH162" s="186">
        <f>IF(N162="sníž. přenesená",J162,0)</f>
        <v>0</v>
      </c>
      <c r="BI162" s="186">
        <f>IF(N162="nulová",J162,0)</f>
        <v>0</v>
      </c>
      <c r="BJ162" s="18" t="s">
        <v>84</v>
      </c>
      <c r="BK162" s="186">
        <f>ROUND(I162*H162,2)</f>
        <v>0</v>
      </c>
      <c r="BL162" s="18" t="s">
        <v>232</v>
      </c>
      <c r="BM162" s="185" t="s">
        <v>955</v>
      </c>
    </row>
    <row r="163" spans="1:65" s="2" customFormat="1" ht="19.5">
      <c r="A163" s="35"/>
      <c r="B163" s="36"/>
      <c r="C163" s="37"/>
      <c r="D163" s="189" t="s">
        <v>414</v>
      </c>
      <c r="E163" s="37"/>
      <c r="F163" s="220" t="s">
        <v>669</v>
      </c>
      <c r="G163" s="37"/>
      <c r="H163" s="37"/>
      <c r="I163" s="221"/>
      <c r="J163" s="37"/>
      <c r="K163" s="37"/>
      <c r="L163" s="40"/>
      <c r="M163" s="222"/>
      <c r="N163" s="223"/>
      <c r="O163" s="65"/>
      <c r="P163" s="65"/>
      <c r="Q163" s="65"/>
      <c r="R163" s="65"/>
      <c r="S163" s="65"/>
      <c r="T163" s="66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T163" s="18" t="s">
        <v>414</v>
      </c>
      <c r="AU163" s="18" t="s">
        <v>86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670</v>
      </c>
      <c r="G164" s="188"/>
      <c r="H164" s="192">
        <v>11.4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84</v>
      </c>
      <c r="AY164" s="198" t="s">
        <v>225</v>
      </c>
    </row>
    <row r="165" spans="1:65" s="12" customFormat="1" ht="22.9" customHeight="1">
      <c r="B165" s="158"/>
      <c r="C165" s="159"/>
      <c r="D165" s="160" t="s">
        <v>75</v>
      </c>
      <c r="E165" s="172" t="s">
        <v>628</v>
      </c>
      <c r="F165" s="172" t="s">
        <v>629</v>
      </c>
      <c r="G165" s="159"/>
      <c r="H165" s="159"/>
      <c r="I165" s="162"/>
      <c r="J165" s="173">
        <f>BK165</f>
        <v>0</v>
      </c>
      <c r="K165" s="159"/>
      <c r="L165" s="164"/>
      <c r="M165" s="165"/>
      <c r="N165" s="166"/>
      <c r="O165" s="166"/>
      <c r="P165" s="167">
        <f>SUM(P166:P171)</f>
        <v>0</v>
      </c>
      <c r="Q165" s="166"/>
      <c r="R165" s="167">
        <f>SUM(R166:R171)</f>
        <v>0</v>
      </c>
      <c r="S165" s="166"/>
      <c r="T165" s="168">
        <f>SUM(T166:T171)</f>
        <v>0</v>
      </c>
      <c r="AR165" s="169" t="s">
        <v>84</v>
      </c>
      <c r="AT165" s="170" t="s">
        <v>75</v>
      </c>
      <c r="AU165" s="170" t="s">
        <v>84</v>
      </c>
      <c r="AY165" s="169" t="s">
        <v>225</v>
      </c>
      <c r="BK165" s="171">
        <f>SUM(BK166:BK171)</f>
        <v>0</v>
      </c>
    </row>
    <row r="166" spans="1:65" s="2" customFormat="1" ht="36">
      <c r="A166" s="35"/>
      <c r="B166" s="36"/>
      <c r="C166" s="174" t="s">
        <v>175</v>
      </c>
      <c r="D166" s="174" t="s">
        <v>227</v>
      </c>
      <c r="E166" s="175" t="s">
        <v>631</v>
      </c>
      <c r="F166" s="176" t="s">
        <v>632</v>
      </c>
      <c r="G166" s="177" t="s">
        <v>361</v>
      </c>
      <c r="H166" s="178">
        <v>29.437000000000001</v>
      </c>
      <c r="I166" s="179"/>
      <c r="J166" s="180">
        <f>ROUND(I166*H166,2)</f>
        <v>0</v>
      </c>
      <c r="K166" s="176" t="s">
        <v>231</v>
      </c>
      <c r="L166" s="40"/>
      <c r="M166" s="181" t="s">
        <v>19</v>
      </c>
      <c r="N166" s="182" t="s">
        <v>47</v>
      </c>
      <c r="O166" s="65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5" t="s">
        <v>232</v>
      </c>
      <c r="AT166" s="185" t="s">
        <v>227</v>
      </c>
      <c r="AU166" s="185" t="s">
        <v>86</v>
      </c>
      <c r="AY166" s="18" t="s">
        <v>225</v>
      </c>
      <c r="BE166" s="186">
        <f>IF(N166="základní",J166,0)</f>
        <v>0</v>
      </c>
      <c r="BF166" s="186">
        <f>IF(N166="snížená",J166,0)</f>
        <v>0</v>
      </c>
      <c r="BG166" s="186">
        <f>IF(N166="zákl. přenesená",J166,0)</f>
        <v>0</v>
      </c>
      <c r="BH166" s="186">
        <f>IF(N166="sníž. přenesená",J166,0)</f>
        <v>0</v>
      </c>
      <c r="BI166" s="186">
        <f>IF(N166="nulová",J166,0)</f>
        <v>0</v>
      </c>
      <c r="BJ166" s="18" t="s">
        <v>84</v>
      </c>
      <c r="BK166" s="186">
        <f>ROUND(I166*H166,2)</f>
        <v>0</v>
      </c>
      <c r="BL166" s="18" t="s">
        <v>232</v>
      </c>
      <c r="BM166" s="185" t="s">
        <v>671</v>
      </c>
    </row>
    <row r="167" spans="1:65" s="2" customFormat="1" ht="36">
      <c r="A167" s="35"/>
      <c r="B167" s="36"/>
      <c r="C167" s="174" t="s">
        <v>178</v>
      </c>
      <c r="D167" s="174" t="s">
        <v>227</v>
      </c>
      <c r="E167" s="175" t="s">
        <v>635</v>
      </c>
      <c r="F167" s="176" t="s">
        <v>636</v>
      </c>
      <c r="G167" s="177" t="s">
        <v>361</v>
      </c>
      <c r="H167" s="178">
        <v>294.37</v>
      </c>
      <c r="I167" s="179"/>
      <c r="J167" s="180">
        <f>ROUND(I167*H167,2)</f>
        <v>0</v>
      </c>
      <c r="K167" s="176" t="s">
        <v>231</v>
      </c>
      <c r="L167" s="40"/>
      <c r="M167" s="181" t="s">
        <v>19</v>
      </c>
      <c r="N167" s="182" t="s">
        <v>47</v>
      </c>
      <c r="O167" s="65"/>
      <c r="P167" s="183">
        <f>O167*H167</f>
        <v>0</v>
      </c>
      <c r="Q167" s="183">
        <v>0</v>
      </c>
      <c r="R167" s="183">
        <f>Q167*H167</f>
        <v>0</v>
      </c>
      <c r="S167" s="183">
        <v>0</v>
      </c>
      <c r="T167" s="184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5" t="s">
        <v>232</v>
      </c>
      <c r="AT167" s="185" t="s">
        <v>227</v>
      </c>
      <c r="AU167" s="185" t="s">
        <v>86</v>
      </c>
      <c r="AY167" s="18" t="s">
        <v>225</v>
      </c>
      <c r="BE167" s="186">
        <f>IF(N167="základní",J167,0)</f>
        <v>0</v>
      </c>
      <c r="BF167" s="186">
        <f>IF(N167="snížená",J167,0)</f>
        <v>0</v>
      </c>
      <c r="BG167" s="186">
        <f>IF(N167="zákl. přenesená",J167,0)</f>
        <v>0</v>
      </c>
      <c r="BH167" s="186">
        <f>IF(N167="sníž. přenesená",J167,0)</f>
        <v>0</v>
      </c>
      <c r="BI167" s="186">
        <f>IF(N167="nulová",J167,0)</f>
        <v>0</v>
      </c>
      <c r="BJ167" s="18" t="s">
        <v>84</v>
      </c>
      <c r="BK167" s="186">
        <f>ROUND(I167*H167,2)</f>
        <v>0</v>
      </c>
      <c r="BL167" s="18" t="s">
        <v>232</v>
      </c>
      <c r="BM167" s="185" t="s">
        <v>672</v>
      </c>
    </row>
    <row r="168" spans="1:65" s="13" customFormat="1" ht="11.25">
      <c r="B168" s="187"/>
      <c r="C168" s="188"/>
      <c r="D168" s="189" t="s">
        <v>234</v>
      </c>
      <c r="E168" s="188"/>
      <c r="F168" s="191" t="s">
        <v>1311</v>
      </c>
      <c r="G168" s="188"/>
      <c r="H168" s="192">
        <v>294.37</v>
      </c>
      <c r="I168" s="193"/>
      <c r="J168" s="188"/>
      <c r="K168" s="188"/>
      <c r="L168" s="194"/>
      <c r="M168" s="195"/>
      <c r="N168" s="196"/>
      <c r="O168" s="196"/>
      <c r="P168" s="196"/>
      <c r="Q168" s="196"/>
      <c r="R168" s="196"/>
      <c r="S168" s="196"/>
      <c r="T168" s="197"/>
      <c r="AT168" s="198" t="s">
        <v>234</v>
      </c>
      <c r="AU168" s="198" t="s">
        <v>86</v>
      </c>
      <c r="AV168" s="13" t="s">
        <v>86</v>
      </c>
      <c r="AW168" s="13" t="s">
        <v>4</v>
      </c>
      <c r="AX168" s="13" t="s">
        <v>84</v>
      </c>
      <c r="AY168" s="198" t="s">
        <v>225</v>
      </c>
    </row>
    <row r="169" spans="1:65" s="2" customFormat="1" ht="44.25" customHeight="1">
      <c r="A169" s="35"/>
      <c r="B169" s="36"/>
      <c r="C169" s="174" t="s">
        <v>181</v>
      </c>
      <c r="D169" s="174" t="s">
        <v>227</v>
      </c>
      <c r="E169" s="175" t="s">
        <v>641</v>
      </c>
      <c r="F169" s="176" t="s">
        <v>642</v>
      </c>
      <c r="G169" s="177" t="s">
        <v>361</v>
      </c>
      <c r="H169" s="178">
        <v>0.28799999999999998</v>
      </c>
      <c r="I169" s="179"/>
      <c r="J169" s="180">
        <f>ROUND(I169*H169,2)</f>
        <v>0</v>
      </c>
      <c r="K169" s="176" t="s">
        <v>231</v>
      </c>
      <c r="L169" s="40"/>
      <c r="M169" s="181" t="s">
        <v>19</v>
      </c>
      <c r="N169" s="182" t="s">
        <v>47</v>
      </c>
      <c r="O169" s="65"/>
      <c r="P169" s="183">
        <f>O169*H169</f>
        <v>0</v>
      </c>
      <c r="Q169" s="183">
        <v>0</v>
      </c>
      <c r="R169" s="183">
        <f>Q169*H169</f>
        <v>0</v>
      </c>
      <c r="S169" s="183">
        <v>0</v>
      </c>
      <c r="T169" s="184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5" t="s">
        <v>232</v>
      </c>
      <c r="AT169" s="185" t="s">
        <v>227</v>
      </c>
      <c r="AU169" s="185" t="s">
        <v>86</v>
      </c>
      <c r="AY169" s="18" t="s">
        <v>225</v>
      </c>
      <c r="BE169" s="186">
        <f>IF(N169="základní",J169,0)</f>
        <v>0</v>
      </c>
      <c r="BF169" s="186">
        <f>IF(N169="snížená",J169,0)</f>
        <v>0</v>
      </c>
      <c r="BG169" s="186">
        <f>IF(N169="zákl. přenesená",J169,0)</f>
        <v>0</v>
      </c>
      <c r="BH169" s="186">
        <f>IF(N169="sníž. přenesená",J169,0)</f>
        <v>0</v>
      </c>
      <c r="BI169" s="186">
        <f>IF(N169="nulová",J169,0)</f>
        <v>0</v>
      </c>
      <c r="BJ169" s="18" t="s">
        <v>84</v>
      </c>
      <c r="BK169" s="186">
        <f>ROUND(I169*H169,2)</f>
        <v>0</v>
      </c>
      <c r="BL169" s="18" t="s">
        <v>232</v>
      </c>
      <c r="BM169" s="185" t="s">
        <v>960</v>
      </c>
    </row>
    <row r="170" spans="1:65" s="2" customFormat="1" ht="44.25" customHeight="1">
      <c r="A170" s="35"/>
      <c r="B170" s="36"/>
      <c r="C170" s="174" t="s">
        <v>184</v>
      </c>
      <c r="D170" s="174" t="s">
        <v>227</v>
      </c>
      <c r="E170" s="175" t="s">
        <v>962</v>
      </c>
      <c r="F170" s="176" t="s">
        <v>963</v>
      </c>
      <c r="G170" s="177" t="s">
        <v>361</v>
      </c>
      <c r="H170" s="178">
        <v>19.2</v>
      </c>
      <c r="I170" s="179"/>
      <c r="J170" s="180">
        <f>ROUND(I170*H170,2)</f>
        <v>0</v>
      </c>
      <c r="K170" s="176" t="s">
        <v>231</v>
      </c>
      <c r="L170" s="40"/>
      <c r="M170" s="181" t="s">
        <v>19</v>
      </c>
      <c r="N170" s="182" t="s">
        <v>47</v>
      </c>
      <c r="O170" s="65"/>
      <c r="P170" s="183">
        <f>O170*H170</f>
        <v>0</v>
      </c>
      <c r="Q170" s="183">
        <v>0</v>
      </c>
      <c r="R170" s="183">
        <f>Q170*H170</f>
        <v>0</v>
      </c>
      <c r="S170" s="183">
        <v>0</v>
      </c>
      <c r="T170" s="184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5" t="s">
        <v>232</v>
      </c>
      <c r="AT170" s="185" t="s">
        <v>227</v>
      </c>
      <c r="AU170" s="185" t="s">
        <v>86</v>
      </c>
      <c r="AY170" s="18" t="s">
        <v>225</v>
      </c>
      <c r="BE170" s="186">
        <f>IF(N170="základní",J170,0)</f>
        <v>0</v>
      </c>
      <c r="BF170" s="186">
        <f>IF(N170="snížená",J170,0)</f>
        <v>0</v>
      </c>
      <c r="BG170" s="186">
        <f>IF(N170="zákl. přenesená",J170,0)</f>
        <v>0</v>
      </c>
      <c r="BH170" s="186">
        <f>IF(N170="sníž. přenesená",J170,0)</f>
        <v>0</v>
      </c>
      <c r="BI170" s="186">
        <f>IF(N170="nulová",J170,0)</f>
        <v>0</v>
      </c>
      <c r="BJ170" s="18" t="s">
        <v>84</v>
      </c>
      <c r="BK170" s="186">
        <f>ROUND(I170*H170,2)</f>
        <v>0</v>
      </c>
      <c r="BL170" s="18" t="s">
        <v>232</v>
      </c>
      <c r="BM170" s="185" t="s">
        <v>1312</v>
      </c>
    </row>
    <row r="171" spans="1:65" s="2" customFormat="1" ht="44.25" customHeight="1">
      <c r="A171" s="35"/>
      <c r="B171" s="36"/>
      <c r="C171" s="174" t="s">
        <v>187</v>
      </c>
      <c r="D171" s="174" t="s">
        <v>227</v>
      </c>
      <c r="E171" s="175" t="s">
        <v>968</v>
      </c>
      <c r="F171" s="176" t="s">
        <v>841</v>
      </c>
      <c r="G171" s="177" t="s">
        <v>361</v>
      </c>
      <c r="H171" s="178">
        <v>5.8</v>
      </c>
      <c r="I171" s="179"/>
      <c r="J171" s="180">
        <f>ROUND(I171*H171,2)</f>
        <v>0</v>
      </c>
      <c r="K171" s="176" t="s">
        <v>231</v>
      </c>
      <c r="L171" s="40"/>
      <c r="M171" s="181" t="s">
        <v>19</v>
      </c>
      <c r="N171" s="182" t="s">
        <v>47</v>
      </c>
      <c r="O171" s="65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5" t="s">
        <v>232</v>
      </c>
      <c r="AT171" s="185" t="s">
        <v>227</v>
      </c>
      <c r="AU171" s="185" t="s">
        <v>86</v>
      </c>
      <c r="AY171" s="18" t="s">
        <v>225</v>
      </c>
      <c r="BE171" s="186">
        <f>IF(N171="základní",J171,0)</f>
        <v>0</v>
      </c>
      <c r="BF171" s="186">
        <f>IF(N171="snížená",J171,0)</f>
        <v>0</v>
      </c>
      <c r="BG171" s="186">
        <f>IF(N171="zákl. přenesená",J171,0)</f>
        <v>0</v>
      </c>
      <c r="BH171" s="186">
        <f>IF(N171="sníž. přenesená",J171,0)</f>
        <v>0</v>
      </c>
      <c r="BI171" s="186">
        <f>IF(N171="nulová",J171,0)</f>
        <v>0</v>
      </c>
      <c r="BJ171" s="18" t="s">
        <v>84</v>
      </c>
      <c r="BK171" s="186">
        <f>ROUND(I171*H171,2)</f>
        <v>0</v>
      </c>
      <c r="BL171" s="18" t="s">
        <v>232</v>
      </c>
      <c r="BM171" s="185" t="s">
        <v>969</v>
      </c>
    </row>
    <row r="172" spans="1:65" s="12" customFormat="1" ht="22.9" customHeight="1">
      <c r="B172" s="158"/>
      <c r="C172" s="159"/>
      <c r="D172" s="160" t="s">
        <v>75</v>
      </c>
      <c r="E172" s="172" t="s">
        <v>648</v>
      </c>
      <c r="F172" s="172" t="s">
        <v>649</v>
      </c>
      <c r="G172" s="159"/>
      <c r="H172" s="159"/>
      <c r="I172" s="162"/>
      <c r="J172" s="173">
        <f>BK172</f>
        <v>0</v>
      </c>
      <c r="K172" s="159"/>
      <c r="L172" s="164"/>
      <c r="M172" s="165"/>
      <c r="N172" s="166"/>
      <c r="O172" s="166"/>
      <c r="P172" s="167">
        <f>P173</f>
        <v>0</v>
      </c>
      <c r="Q172" s="166"/>
      <c r="R172" s="167">
        <f>R173</f>
        <v>0</v>
      </c>
      <c r="S172" s="166"/>
      <c r="T172" s="168">
        <f>T173</f>
        <v>0</v>
      </c>
      <c r="AR172" s="169" t="s">
        <v>84</v>
      </c>
      <c r="AT172" s="170" t="s">
        <v>75</v>
      </c>
      <c r="AU172" s="170" t="s">
        <v>84</v>
      </c>
      <c r="AY172" s="169" t="s">
        <v>225</v>
      </c>
      <c r="BK172" s="171">
        <f>BK173</f>
        <v>0</v>
      </c>
    </row>
    <row r="173" spans="1:65" s="2" customFormat="1" ht="44.25" customHeight="1">
      <c r="A173" s="35"/>
      <c r="B173" s="36"/>
      <c r="C173" s="174" t="s">
        <v>595</v>
      </c>
      <c r="D173" s="174" t="s">
        <v>227</v>
      </c>
      <c r="E173" s="175" t="s">
        <v>674</v>
      </c>
      <c r="F173" s="176" t="s">
        <v>675</v>
      </c>
      <c r="G173" s="177" t="s">
        <v>361</v>
      </c>
      <c r="H173" s="178">
        <v>68.808999999999997</v>
      </c>
      <c r="I173" s="179"/>
      <c r="J173" s="180">
        <f>ROUND(I173*H173,2)</f>
        <v>0</v>
      </c>
      <c r="K173" s="176" t="s">
        <v>231</v>
      </c>
      <c r="L173" s="40"/>
      <c r="M173" s="181" t="s">
        <v>19</v>
      </c>
      <c r="N173" s="182" t="s">
        <v>47</v>
      </c>
      <c r="O173" s="65"/>
      <c r="P173" s="183">
        <f>O173*H173</f>
        <v>0</v>
      </c>
      <c r="Q173" s="183">
        <v>0</v>
      </c>
      <c r="R173" s="183">
        <f>Q173*H173</f>
        <v>0</v>
      </c>
      <c r="S173" s="183">
        <v>0</v>
      </c>
      <c r="T173" s="184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5" t="s">
        <v>232</v>
      </c>
      <c r="AT173" s="185" t="s">
        <v>227</v>
      </c>
      <c r="AU173" s="185" t="s">
        <v>86</v>
      </c>
      <c r="AY173" s="18" t="s">
        <v>225</v>
      </c>
      <c r="BE173" s="186">
        <f>IF(N173="základní",J173,0)</f>
        <v>0</v>
      </c>
      <c r="BF173" s="186">
        <f>IF(N173="snížená",J173,0)</f>
        <v>0</v>
      </c>
      <c r="BG173" s="186">
        <f>IF(N173="zákl. přenesená",J173,0)</f>
        <v>0</v>
      </c>
      <c r="BH173" s="186">
        <f>IF(N173="sníž. přenesená",J173,0)</f>
        <v>0</v>
      </c>
      <c r="BI173" s="186">
        <f>IF(N173="nulová",J173,0)</f>
        <v>0</v>
      </c>
      <c r="BJ173" s="18" t="s">
        <v>84</v>
      </c>
      <c r="BK173" s="186">
        <f>ROUND(I173*H173,2)</f>
        <v>0</v>
      </c>
      <c r="BL173" s="18" t="s">
        <v>232</v>
      </c>
      <c r="BM173" s="185" t="s">
        <v>971</v>
      </c>
    </row>
    <row r="174" spans="1:65" s="12" customFormat="1" ht="25.9" customHeight="1">
      <c r="B174" s="158"/>
      <c r="C174" s="159"/>
      <c r="D174" s="160" t="s">
        <v>75</v>
      </c>
      <c r="E174" s="161" t="s">
        <v>677</v>
      </c>
      <c r="F174" s="161" t="s">
        <v>678</v>
      </c>
      <c r="G174" s="159"/>
      <c r="H174" s="159"/>
      <c r="I174" s="162"/>
      <c r="J174" s="163">
        <f>BK174</f>
        <v>0</v>
      </c>
      <c r="K174" s="159"/>
      <c r="L174" s="164"/>
      <c r="M174" s="165"/>
      <c r="N174" s="166"/>
      <c r="O174" s="166"/>
      <c r="P174" s="167">
        <f>P175+P187</f>
        <v>0</v>
      </c>
      <c r="Q174" s="166"/>
      <c r="R174" s="167">
        <f>R175+R187</f>
        <v>0.54151759999999993</v>
      </c>
      <c r="S174" s="166"/>
      <c r="T174" s="168">
        <f>T175+T187</f>
        <v>0.39500000000000002</v>
      </c>
      <c r="AR174" s="169" t="s">
        <v>86</v>
      </c>
      <c r="AT174" s="170" t="s">
        <v>75</v>
      </c>
      <c r="AU174" s="170" t="s">
        <v>76</v>
      </c>
      <c r="AY174" s="169" t="s">
        <v>225</v>
      </c>
      <c r="BK174" s="171">
        <f>BK175+BK187</f>
        <v>0</v>
      </c>
    </row>
    <row r="175" spans="1:65" s="12" customFormat="1" ht="22.9" customHeight="1">
      <c r="B175" s="158"/>
      <c r="C175" s="159"/>
      <c r="D175" s="160" t="s">
        <v>75</v>
      </c>
      <c r="E175" s="172" t="s">
        <v>679</v>
      </c>
      <c r="F175" s="172" t="s">
        <v>680</v>
      </c>
      <c r="G175" s="159"/>
      <c r="H175" s="159"/>
      <c r="I175" s="162"/>
      <c r="J175" s="173">
        <f>BK175</f>
        <v>0</v>
      </c>
      <c r="K175" s="159"/>
      <c r="L175" s="164"/>
      <c r="M175" s="165"/>
      <c r="N175" s="166"/>
      <c r="O175" s="166"/>
      <c r="P175" s="167">
        <f>SUM(P176:P186)</f>
        <v>0</v>
      </c>
      <c r="Q175" s="166"/>
      <c r="R175" s="167">
        <f>SUM(R176:R186)</f>
        <v>0.51449999999999996</v>
      </c>
      <c r="S175" s="166"/>
      <c r="T175" s="168">
        <f>SUM(T176:T186)</f>
        <v>0.39500000000000002</v>
      </c>
      <c r="AR175" s="169" t="s">
        <v>86</v>
      </c>
      <c r="AT175" s="170" t="s">
        <v>75</v>
      </c>
      <c r="AU175" s="170" t="s">
        <v>84</v>
      </c>
      <c r="AY175" s="169" t="s">
        <v>225</v>
      </c>
      <c r="BK175" s="171">
        <f>SUM(BK176:BK186)</f>
        <v>0</v>
      </c>
    </row>
    <row r="176" spans="1:65" s="2" customFormat="1" ht="24">
      <c r="A176" s="35"/>
      <c r="B176" s="36"/>
      <c r="C176" s="174" t="s">
        <v>607</v>
      </c>
      <c r="D176" s="174" t="s">
        <v>227</v>
      </c>
      <c r="E176" s="175" t="s">
        <v>681</v>
      </c>
      <c r="F176" s="176" t="s">
        <v>682</v>
      </c>
      <c r="G176" s="177" t="s">
        <v>683</v>
      </c>
      <c r="H176" s="178">
        <v>490</v>
      </c>
      <c r="I176" s="179"/>
      <c r="J176" s="180">
        <f>ROUND(I176*H176,2)</f>
        <v>0</v>
      </c>
      <c r="K176" s="176" t="s">
        <v>231</v>
      </c>
      <c r="L176" s="40"/>
      <c r="M176" s="181" t="s">
        <v>19</v>
      </c>
      <c r="N176" s="182" t="s">
        <v>47</v>
      </c>
      <c r="O176" s="65"/>
      <c r="P176" s="183">
        <f>O176*H176</f>
        <v>0</v>
      </c>
      <c r="Q176" s="183">
        <v>5.0000000000000002E-5</v>
      </c>
      <c r="R176" s="183">
        <f>Q176*H176</f>
        <v>2.4500000000000001E-2</v>
      </c>
      <c r="S176" s="183">
        <v>0</v>
      </c>
      <c r="T176" s="184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5" t="s">
        <v>128</v>
      </c>
      <c r="AT176" s="185" t="s">
        <v>227</v>
      </c>
      <c r="AU176" s="185" t="s">
        <v>86</v>
      </c>
      <c r="AY176" s="18" t="s">
        <v>225</v>
      </c>
      <c r="BE176" s="186">
        <f>IF(N176="základní",J176,0)</f>
        <v>0</v>
      </c>
      <c r="BF176" s="186">
        <f>IF(N176="snížená",J176,0)</f>
        <v>0</v>
      </c>
      <c r="BG176" s="186">
        <f>IF(N176="zákl. přenesená",J176,0)</f>
        <v>0</v>
      </c>
      <c r="BH176" s="186">
        <f>IF(N176="sníž. přenesená",J176,0)</f>
        <v>0</v>
      </c>
      <c r="BI176" s="186">
        <f>IF(N176="nulová",J176,0)</f>
        <v>0</v>
      </c>
      <c r="BJ176" s="18" t="s">
        <v>84</v>
      </c>
      <c r="BK176" s="186">
        <f>ROUND(I176*H176,2)</f>
        <v>0</v>
      </c>
      <c r="BL176" s="18" t="s">
        <v>128</v>
      </c>
      <c r="BM176" s="185" t="s">
        <v>684</v>
      </c>
    </row>
    <row r="177" spans="1:65" s="13" customFormat="1" ht="11.25">
      <c r="B177" s="187"/>
      <c r="C177" s="188"/>
      <c r="D177" s="189" t="s">
        <v>234</v>
      </c>
      <c r="E177" s="190" t="s">
        <v>19</v>
      </c>
      <c r="F177" s="191" t="s">
        <v>1137</v>
      </c>
      <c r="G177" s="188"/>
      <c r="H177" s="192">
        <v>490</v>
      </c>
      <c r="I177" s="193"/>
      <c r="J177" s="188"/>
      <c r="K177" s="188"/>
      <c r="L177" s="194"/>
      <c r="M177" s="195"/>
      <c r="N177" s="196"/>
      <c r="O177" s="196"/>
      <c r="P177" s="196"/>
      <c r="Q177" s="196"/>
      <c r="R177" s="196"/>
      <c r="S177" s="196"/>
      <c r="T177" s="197"/>
      <c r="AT177" s="198" t="s">
        <v>234</v>
      </c>
      <c r="AU177" s="198" t="s">
        <v>86</v>
      </c>
      <c r="AV177" s="13" t="s">
        <v>86</v>
      </c>
      <c r="AW177" s="13" t="s">
        <v>37</v>
      </c>
      <c r="AX177" s="13" t="s">
        <v>84</v>
      </c>
      <c r="AY177" s="198" t="s">
        <v>225</v>
      </c>
    </row>
    <row r="178" spans="1:65" s="2" customFormat="1" ht="16.5" customHeight="1">
      <c r="A178" s="35"/>
      <c r="B178" s="36"/>
      <c r="C178" s="210" t="s">
        <v>624</v>
      </c>
      <c r="D178" s="210" t="s">
        <v>410</v>
      </c>
      <c r="E178" s="211" t="s">
        <v>686</v>
      </c>
      <c r="F178" s="212" t="s">
        <v>687</v>
      </c>
      <c r="G178" s="213" t="s">
        <v>361</v>
      </c>
      <c r="H178" s="214">
        <v>0.49</v>
      </c>
      <c r="I178" s="215"/>
      <c r="J178" s="216">
        <f>ROUND(I178*H178,2)</f>
        <v>0</v>
      </c>
      <c r="K178" s="212" t="s">
        <v>19</v>
      </c>
      <c r="L178" s="217"/>
      <c r="M178" s="218" t="s">
        <v>19</v>
      </c>
      <c r="N178" s="219" t="s">
        <v>47</v>
      </c>
      <c r="O178" s="65"/>
      <c r="P178" s="183">
        <f>O178*H178</f>
        <v>0</v>
      </c>
      <c r="Q178" s="183">
        <v>1</v>
      </c>
      <c r="R178" s="183">
        <f>Q178*H178</f>
        <v>0.49</v>
      </c>
      <c r="S178" s="183">
        <v>0</v>
      </c>
      <c r="T178" s="184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5" t="s">
        <v>175</v>
      </c>
      <c r="AT178" s="185" t="s">
        <v>410</v>
      </c>
      <c r="AU178" s="185" t="s">
        <v>86</v>
      </c>
      <c r="AY178" s="18" t="s">
        <v>225</v>
      </c>
      <c r="BE178" s="186">
        <f>IF(N178="základní",J178,0)</f>
        <v>0</v>
      </c>
      <c r="BF178" s="186">
        <f>IF(N178="snížená",J178,0)</f>
        <v>0</v>
      </c>
      <c r="BG178" s="186">
        <f>IF(N178="zákl. přenesená",J178,0)</f>
        <v>0</v>
      </c>
      <c r="BH178" s="186">
        <f>IF(N178="sníž. přenesená",J178,0)</f>
        <v>0</v>
      </c>
      <c r="BI178" s="186">
        <f>IF(N178="nulová",J178,0)</f>
        <v>0</v>
      </c>
      <c r="BJ178" s="18" t="s">
        <v>84</v>
      </c>
      <c r="BK178" s="186">
        <f>ROUND(I178*H178,2)</f>
        <v>0</v>
      </c>
      <c r="BL178" s="18" t="s">
        <v>128</v>
      </c>
      <c r="BM178" s="185" t="s">
        <v>688</v>
      </c>
    </row>
    <row r="179" spans="1:65" s="2" customFormat="1" ht="19.5">
      <c r="A179" s="35"/>
      <c r="B179" s="36"/>
      <c r="C179" s="37"/>
      <c r="D179" s="189" t="s">
        <v>414</v>
      </c>
      <c r="E179" s="37"/>
      <c r="F179" s="220" t="s">
        <v>689</v>
      </c>
      <c r="G179" s="37"/>
      <c r="H179" s="37"/>
      <c r="I179" s="221"/>
      <c r="J179" s="37"/>
      <c r="K179" s="37"/>
      <c r="L179" s="40"/>
      <c r="M179" s="222"/>
      <c r="N179" s="223"/>
      <c r="O179" s="65"/>
      <c r="P179" s="65"/>
      <c r="Q179" s="65"/>
      <c r="R179" s="65"/>
      <c r="S179" s="65"/>
      <c r="T179" s="66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T179" s="18" t="s">
        <v>414</v>
      </c>
      <c r="AU179" s="18" t="s">
        <v>86</v>
      </c>
    </row>
    <row r="180" spans="1:65" s="13" customFormat="1" ht="11.25">
      <c r="B180" s="187"/>
      <c r="C180" s="188"/>
      <c r="D180" s="189" t="s">
        <v>234</v>
      </c>
      <c r="E180" s="188"/>
      <c r="F180" s="191" t="s">
        <v>1138</v>
      </c>
      <c r="G180" s="188"/>
      <c r="H180" s="192">
        <v>0.49</v>
      </c>
      <c r="I180" s="193"/>
      <c r="J180" s="188"/>
      <c r="K180" s="188"/>
      <c r="L180" s="194"/>
      <c r="M180" s="195"/>
      <c r="N180" s="196"/>
      <c r="O180" s="196"/>
      <c r="P180" s="196"/>
      <c r="Q180" s="196"/>
      <c r="R180" s="196"/>
      <c r="S180" s="196"/>
      <c r="T180" s="197"/>
      <c r="AT180" s="198" t="s">
        <v>234</v>
      </c>
      <c r="AU180" s="198" t="s">
        <v>86</v>
      </c>
      <c r="AV180" s="13" t="s">
        <v>86</v>
      </c>
      <c r="AW180" s="13" t="s">
        <v>4</v>
      </c>
      <c r="AX180" s="13" t="s">
        <v>84</v>
      </c>
      <c r="AY180" s="198" t="s">
        <v>225</v>
      </c>
    </row>
    <row r="181" spans="1:65" s="2" customFormat="1" ht="24">
      <c r="A181" s="35"/>
      <c r="B181" s="36"/>
      <c r="C181" s="174" t="s">
        <v>630</v>
      </c>
      <c r="D181" s="174" t="s">
        <v>227</v>
      </c>
      <c r="E181" s="175" t="s">
        <v>691</v>
      </c>
      <c r="F181" s="176" t="s">
        <v>692</v>
      </c>
      <c r="G181" s="177" t="s">
        <v>683</v>
      </c>
      <c r="H181" s="178">
        <v>395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0</v>
      </c>
      <c r="R181" s="183">
        <f>Q181*H181</f>
        <v>0</v>
      </c>
      <c r="S181" s="183">
        <v>1E-3</v>
      </c>
      <c r="T181" s="184">
        <f>S181*H181</f>
        <v>0.39500000000000002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128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128</v>
      </c>
      <c r="BM181" s="185" t="s">
        <v>693</v>
      </c>
    </row>
    <row r="182" spans="1:65" s="13" customFormat="1" ht="11.25">
      <c r="B182" s="187"/>
      <c r="C182" s="188"/>
      <c r="D182" s="189" t="s">
        <v>234</v>
      </c>
      <c r="E182" s="190" t="s">
        <v>19</v>
      </c>
      <c r="F182" s="191" t="s">
        <v>1139</v>
      </c>
      <c r="G182" s="188"/>
      <c r="H182" s="192">
        <v>395</v>
      </c>
      <c r="I182" s="193"/>
      <c r="J182" s="188"/>
      <c r="K182" s="188"/>
      <c r="L182" s="194"/>
      <c r="M182" s="195"/>
      <c r="N182" s="196"/>
      <c r="O182" s="196"/>
      <c r="P182" s="196"/>
      <c r="Q182" s="196"/>
      <c r="R182" s="196"/>
      <c r="S182" s="196"/>
      <c r="T182" s="197"/>
      <c r="AT182" s="198" t="s">
        <v>234</v>
      </c>
      <c r="AU182" s="198" t="s">
        <v>86</v>
      </c>
      <c r="AV182" s="13" t="s">
        <v>86</v>
      </c>
      <c r="AW182" s="13" t="s">
        <v>37</v>
      </c>
      <c r="AX182" s="13" t="s">
        <v>84</v>
      </c>
      <c r="AY182" s="198" t="s">
        <v>225</v>
      </c>
    </row>
    <row r="183" spans="1:65" s="2" customFormat="1" ht="16.5" customHeight="1">
      <c r="A183" s="35"/>
      <c r="B183" s="36"/>
      <c r="C183" s="174" t="s">
        <v>634</v>
      </c>
      <c r="D183" s="174" t="s">
        <v>227</v>
      </c>
      <c r="E183" s="175" t="s">
        <v>695</v>
      </c>
      <c r="F183" s="176" t="s">
        <v>696</v>
      </c>
      <c r="G183" s="177" t="s">
        <v>683</v>
      </c>
      <c r="H183" s="178">
        <v>4145</v>
      </c>
      <c r="I183" s="179"/>
      <c r="J183" s="180">
        <f>ROUND(I183*H183,2)</f>
        <v>0</v>
      </c>
      <c r="K183" s="176" t="s">
        <v>19</v>
      </c>
      <c r="L183" s="40"/>
      <c r="M183" s="181" t="s">
        <v>19</v>
      </c>
      <c r="N183" s="182" t="s">
        <v>47</v>
      </c>
      <c r="O183" s="65"/>
      <c r="P183" s="183">
        <f>O183*H183</f>
        <v>0</v>
      </c>
      <c r="Q183" s="183">
        <v>0</v>
      </c>
      <c r="R183" s="183">
        <f>Q183*H183</f>
        <v>0</v>
      </c>
      <c r="S183" s="183">
        <v>0</v>
      </c>
      <c r="T183" s="184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5" t="s">
        <v>128</v>
      </c>
      <c r="AT183" s="185" t="s">
        <v>227</v>
      </c>
      <c r="AU183" s="185" t="s">
        <v>86</v>
      </c>
      <c r="AY183" s="18" t="s">
        <v>225</v>
      </c>
      <c r="BE183" s="186">
        <f>IF(N183="základní",J183,0)</f>
        <v>0</v>
      </c>
      <c r="BF183" s="186">
        <f>IF(N183="snížená",J183,0)</f>
        <v>0</v>
      </c>
      <c r="BG183" s="186">
        <f>IF(N183="zákl. přenesená",J183,0)</f>
        <v>0</v>
      </c>
      <c r="BH183" s="186">
        <f>IF(N183="sníž. přenesená",J183,0)</f>
        <v>0</v>
      </c>
      <c r="BI183" s="186">
        <f>IF(N183="nulová",J183,0)</f>
        <v>0</v>
      </c>
      <c r="BJ183" s="18" t="s">
        <v>84</v>
      </c>
      <c r="BK183" s="186">
        <f>ROUND(I183*H183,2)</f>
        <v>0</v>
      </c>
      <c r="BL183" s="18" t="s">
        <v>128</v>
      </c>
      <c r="BM183" s="185" t="s">
        <v>697</v>
      </c>
    </row>
    <row r="184" spans="1:65" s="2" customFormat="1" ht="19.5">
      <c r="A184" s="35"/>
      <c r="B184" s="36"/>
      <c r="C184" s="37"/>
      <c r="D184" s="189" t="s">
        <v>414</v>
      </c>
      <c r="E184" s="37"/>
      <c r="F184" s="220" t="s">
        <v>698</v>
      </c>
      <c r="G184" s="37"/>
      <c r="H184" s="37"/>
      <c r="I184" s="221"/>
      <c r="J184" s="37"/>
      <c r="K184" s="37"/>
      <c r="L184" s="40"/>
      <c r="M184" s="222"/>
      <c r="N184" s="223"/>
      <c r="O184" s="65"/>
      <c r="P184" s="65"/>
      <c r="Q184" s="65"/>
      <c r="R184" s="65"/>
      <c r="S184" s="65"/>
      <c r="T184" s="66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T184" s="18" t="s">
        <v>414</v>
      </c>
      <c r="AU184" s="18" t="s">
        <v>86</v>
      </c>
    </row>
    <row r="185" spans="1:65" s="13" customFormat="1" ht="11.25">
      <c r="B185" s="187"/>
      <c r="C185" s="188"/>
      <c r="D185" s="189" t="s">
        <v>234</v>
      </c>
      <c r="E185" s="188"/>
      <c r="F185" s="191" t="s">
        <v>1140</v>
      </c>
      <c r="G185" s="188"/>
      <c r="H185" s="192">
        <v>4145</v>
      </c>
      <c r="I185" s="193"/>
      <c r="J185" s="188"/>
      <c r="K185" s="188"/>
      <c r="L185" s="194"/>
      <c r="M185" s="195"/>
      <c r="N185" s="196"/>
      <c r="O185" s="196"/>
      <c r="P185" s="196"/>
      <c r="Q185" s="196"/>
      <c r="R185" s="196"/>
      <c r="S185" s="196"/>
      <c r="T185" s="197"/>
      <c r="AT185" s="198" t="s">
        <v>234</v>
      </c>
      <c r="AU185" s="198" t="s">
        <v>86</v>
      </c>
      <c r="AV185" s="13" t="s">
        <v>86</v>
      </c>
      <c r="AW185" s="13" t="s">
        <v>4</v>
      </c>
      <c r="AX185" s="13" t="s">
        <v>84</v>
      </c>
      <c r="AY185" s="198" t="s">
        <v>225</v>
      </c>
    </row>
    <row r="186" spans="1:65" s="2" customFormat="1" ht="44.25" customHeight="1">
      <c r="A186" s="35"/>
      <c r="B186" s="36"/>
      <c r="C186" s="174" t="s">
        <v>640</v>
      </c>
      <c r="D186" s="174" t="s">
        <v>227</v>
      </c>
      <c r="E186" s="175" t="s">
        <v>700</v>
      </c>
      <c r="F186" s="176" t="s">
        <v>701</v>
      </c>
      <c r="G186" s="177" t="s">
        <v>361</v>
      </c>
      <c r="H186" s="178">
        <v>0.51500000000000001</v>
      </c>
      <c r="I186" s="179"/>
      <c r="J186" s="180">
        <f>ROUND(I186*H186,2)</f>
        <v>0</v>
      </c>
      <c r="K186" s="176" t="s">
        <v>231</v>
      </c>
      <c r="L186" s="40"/>
      <c r="M186" s="181" t="s">
        <v>19</v>
      </c>
      <c r="N186" s="182" t="s">
        <v>47</v>
      </c>
      <c r="O186" s="65"/>
      <c r="P186" s="183">
        <f>O186*H186</f>
        <v>0</v>
      </c>
      <c r="Q186" s="183">
        <v>0</v>
      </c>
      <c r="R186" s="183">
        <f>Q186*H186</f>
        <v>0</v>
      </c>
      <c r="S186" s="183">
        <v>0</v>
      </c>
      <c r="T186" s="184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5" t="s">
        <v>128</v>
      </c>
      <c r="AT186" s="185" t="s">
        <v>227</v>
      </c>
      <c r="AU186" s="185" t="s">
        <v>86</v>
      </c>
      <c r="AY186" s="18" t="s">
        <v>225</v>
      </c>
      <c r="BE186" s="186">
        <f>IF(N186="základní",J186,0)</f>
        <v>0</v>
      </c>
      <c r="BF186" s="186">
        <f>IF(N186="snížená",J186,0)</f>
        <v>0</v>
      </c>
      <c r="BG186" s="186">
        <f>IF(N186="zákl. přenesená",J186,0)</f>
        <v>0</v>
      </c>
      <c r="BH186" s="186">
        <f>IF(N186="sníž. přenesená",J186,0)</f>
        <v>0</v>
      </c>
      <c r="BI186" s="186">
        <f>IF(N186="nulová",J186,0)</f>
        <v>0</v>
      </c>
      <c r="BJ186" s="18" t="s">
        <v>84</v>
      </c>
      <c r="BK186" s="186">
        <f>ROUND(I186*H186,2)</f>
        <v>0</v>
      </c>
      <c r="BL186" s="18" t="s">
        <v>128</v>
      </c>
      <c r="BM186" s="185" t="s">
        <v>702</v>
      </c>
    </row>
    <row r="187" spans="1:65" s="12" customFormat="1" ht="22.9" customHeight="1">
      <c r="B187" s="158"/>
      <c r="C187" s="159"/>
      <c r="D187" s="160" t="s">
        <v>75</v>
      </c>
      <c r="E187" s="172" t="s">
        <v>703</v>
      </c>
      <c r="F187" s="172" t="s">
        <v>704</v>
      </c>
      <c r="G187" s="159"/>
      <c r="H187" s="159"/>
      <c r="I187" s="162"/>
      <c r="J187" s="173">
        <f>BK187</f>
        <v>0</v>
      </c>
      <c r="K187" s="159"/>
      <c r="L187" s="164"/>
      <c r="M187" s="165"/>
      <c r="N187" s="166"/>
      <c r="O187" s="166"/>
      <c r="P187" s="167">
        <f>SUM(P188:P190)</f>
        <v>0</v>
      </c>
      <c r="Q187" s="166"/>
      <c r="R187" s="167">
        <f>SUM(R188:R190)</f>
        <v>2.7017600000000003E-2</v>
      </c>
      <c r="S187" s="166"/>
      <c r="T187" s="168">
        <f>SUM(T188:T190)</f>
        <v>0</v>
      </c>
      <c r="AR187" s="169" t="s">
        <v>86</v>
      </c>
      <c r="AT187" s="170" t="s">
        <v>75</v>
      </c>
      <c r="AU187" s="170" t="s">
        <v>84</v>
      </c>
      <c r="AY187" s="169" t="s">
        <v>225</v>
      </c>
      <c r="BK187" s="171">
        <f>SUM(BK188:BK190)</f>
        <v>0</v>
      </c>
    </row>
    <row r="188" spans="1:65" s="2" customFormat="1" ht="33" customHeight="1">
      <c r="A188" s="35"/>
      <c r="B188" s="36"/>
      <c r="C188" s="174" t="s">
        <v>644</v>
      </c>
      <c r="D188" s="174" t="s">
        <v>227</v>
      </c>
      <c r="E188" s="175" t="s">
        <v>705</v>
      </c>
      <c r="F188" s="176" t="s">
        <v>706</v>
      </c>
      <c r="G188" s="177" t="s">
        <v>230</v>
      </c>
      <c r="H188" s="178">
        <v>84.43</v>
      </c>
      <c r="I188" s="179"/>
      <c r="J188" s="180">
        <f>ROUND(I188*H188,2)</f>
        <v>0</v>
      </c>
      <c r="K188" s="176" t="s">
        <v>231</v>
      </c>
      <c r="L188" s="40"/>
      <c r="M188" s="181" t="s">
        <v>19</v>
      </c>
      <c r="N188" s="182" t="s">
        <v>47</v>
      </c>
      <c r="O188" s="65"/>
      <c r="P188" s="183">
        <f>O188*H188</f>
        <v>0</v>
      </c>
      <c r="Q188" s="183">
        <v>3.2000000000000003E-4</v>
      </c>
      <c r="R188" s="183">
        <f>Q188*H188</f>
        <v>2.7017600000000003E-2</v>
      </c>
      <c r="S188" s="183">
        <v>0</v>
      </c>
      <c r="T188" s="184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5" t="s">
        <v>128</v>
      </c>
      <c r="AT188" s="185" t="s">
        <v>227</v>
      </c>
      <c r="AU188" s="185" t="s">
        <v>86</v>
      </c>
      <c r="AY188" s="18" t="s">
        <v>225</v>
      </c>
      <c r="BE188" s="186">
        <f>IF(N188="základní",J188,0)</f>
        <v>0</v>
      </c>
      <c r="BF188" s="186">
        <f>IF(N188="snížená",J188,0)</f>
        <v>0</v>
      </c>
      <c r="BG188" s="186">
        <f>IF(N188="zákl. přenesená",J188,0)</f>
        <v>0</v>
      </c>
      <c r="BH188" s="186">
        <f>IF(N188="sníž. přenesená",J188,0)</f>
        <v>0</v>
      </c>
      <c r="BI188" s="186">
        <f>IF(N188="nulová",J188,0)</f>
        <v>0</v>
      </c>
      <c r="BJ188" s="18" t="s">
        <v>84</v>
      </c>
      <c r="BK188" s="186">
        <f>ROUND(I188*H188,2)</f>
        <v>0</v>
      </c>
      <c r="BL188" s="18" t="s">
        <v>128</v>
      </c>
      <c r="BM188" s="185" t="s">
        <v>707</v>
      </c>
    </row>
    <row r="189" spans="1:65" s="2" customFormat="1" ht="58.5">
      <c r="A189" s="35"/>
      <c r="B189" s="36"/>
      <c r="C189" s="37"/>
      <c r="D189" s="189" t="s">
        <v>414</v>
      </c>
      <c r="E189" s="37"/>
      <c r="F189" s="220" t="s">
        <v>708</v>
      </c>
      <c r="G189" s="37"/>
      <c r="H189" s="37"/>
      <c r="I189" s="221"/>
      <c r="J189" s="37"/>
      <c r="K189" s="37"/>
      <c r="L189" s="40"/>
      <c r="M189" s="222"/>
      <c r="N189" s="223"/>
      <c r="O189" s="65"/>
      <c r="P189" s="65"/>
      <c r="Q189" s="65"/>
      <c r="R189" s="65"/>
      <c r="S189" s="65"/>
      <c r="T189" s="66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T189" s="18" t="s">
        <v>414</v>
      </c>
      <c r="AU189" s="18" t="s">
        <v>86</v>
      </c>
    </row>
    <row r="190" spans="1:65" s="13" customFormat="1" ht="11.25">
      <c r="B190" s="187"/>
      <c r="C190" s="188"/>
      <c r="D190" s="189" t="s">
        <v>234</v>
      </c>
      <c r="E190" s="190" t="s">
        <v>19</v>
      </c>
      <c r="F190" s="191" t="s">
        <v>1313</v>
      </c>
      <c r="G190" s="188"/>
      <c r="H190" s="192">
        <v>84.43</v>
      </c>
      <c r="I190" s="193"/>
      <c r="J190" s="188"/>
      <c r="K190" s="188"/>
      <c r="L190" s="194"/>
      <c r="M190" s="195"/>
      <c r="N190" s="196"/>
      <c r="O190" s="196"/>
      <c r="P190" s="196"/>
      <c r="Q190" s="196"/>
      <c r="R190" s="196"/>
      <c r="S190" s="196"/>
      <c r="T190" s="197"/>
      <c r="AT190" s="198" t="s">
        <v>234</v>
      </c>
      <c r="AU190" s="198" t="s">
        <v>86</v>
      </c>
      <c r="AV190" s="13" t="s">
        <v>86</v>
      </c>
      <c r="AW190" s="13" t="s">
        <v>37</v>
      </c>
      <c r="AX190" s="13" t="s">
        <v>84</v>
      </c>
      <c r="AY190" s="198" t="s">
        <v>225</v>
      </c>
    </row>
    <row r="191" spans="1:65" s="12" customFormat="1" ht="25.9" customHeight="1">
      <c r="B191" s="158"/>
      <c r="C191" s="159"/>
      <c r="D191" s="160" t="s">
        <v>75</v>
      </c>
      <c r="E191" s="161" t="s">
        <v>410</v>
      </c>
      <c r="F191" s="161" t="s">
        <v>983</v>
      </c>
      <c r="G191" s="159"/>
      <c r="H191" s="159"/>
      <c r="I191" s="162"/>
      <c r="J191" s="163">
        <f>BK191</f>
        <v>0</v>
      </c>
      <c r="K191" s="159"/>
      <c r="L191" s="164"/>
      <c r="M191" s="165"/>
      <c r="N191" s="166"/>
      <c r="O191" s="166"/>
      <c r="P191" s="167">
        <f>P192</f>
        <v>0</v>
      </c>
      <c r="Q191" s="166"/>
      <c r="R191" s="167">
        <f>R192</f>
        <v>2.4839999999999997E-2</v>
      </c>
      <c r="S191" s="166"/>
      <c r="T191" s="168">
        <f>T192</f>
        <v>0</v>
      </c>
      <c r="AR191" s="169" t="s">
        <v>273</v>
      </c>
      <c r="AT191" s="170" t="s">
        <v>75</v>
      </c>
      <c r="AU191" s="170" t="s">
        <v>76</v>
      </c>
      <c r="AY191" s="169" t="s">
        <v>225</v>
      </c>
      <c r="BK191" s="171">
        <f>BK192</f>
        <v>0</v>
      </c>
    </row>
    <row r="192" spans="1:65" s="12" customFormat="1" ht="22.9" customHeight="1">
      <c r="B192" s="158"/>
      <c r="C192" s="159"/>
      <c r="D192" s="160" t="s">
        <v>75</v>
      </c>
      <c r="E192" s="172" t="s">
        <v>984</v>
      </c>
      <c r="F192" s="172" t="s">
        <v>985</v>
      </c>
      <c r="G192" s="159"/>
      <c r="H192" s="159"/>
      <c r="I192" s="162"/>
      <c r="J192" s="173">
        <f>BK192</f>
        <v>0</v>
      </c>
      <c r="K192" s="159"/>
      <c r="L192" s="164"/>
      <c r="M192" s="165"/>
      <c r="N192" s="166"/>
      <c r="O192" s="166"/>
      <c r="P192" s="167">
        <f>SUM(P193:P196)</f>
        <v>0</v>
      </c>
      <c r="Q192" s="166"/>
      <c r="R192" s="167">
        <f>SUM(R193:R196)</f>
        <v>2.4839999999999997E-2</v>
      </c>
      <c r="S192" s="166"/>
      <c r="T192" s="168">
        <f>SUM(T193:T196)</f>
        <v>0</v>
      </c>
      <c r="AR192" s="169" t="s">
        <v>273</v>
      </c>
      <c r="AT192" s="170" t="s">
        <v>75</v>
      </c>
      <c r="AU192" s="170" t="s">
        <v>84</v>
      </c>
      <c r="AY192" s="169" t="s">
        <v>225</v>
      </c>
      <c r="BK192" s="171">
        <f>SUM(BK193:BK196)</f>
        <v>0</v>
      </c>
    </row>
    <row r="193" spans="1:65" s="2" customFormat="1" ht="24">
      <c r="A193" s="35"/>
      <c r="B193" s="36"/>
      <c r="C193" s="174" t="s">
        <v>650</v>
      </c>
      <c r="D193" s="174" t="s">
        <v>227</v>
      </c>
      <c r="E193" s="175" t="s">
        <v>987</v>
      </c>
      <c r="F193" s="176" t="s">
        <v>988</v>
      </c>
      <c r="G193" s="177" t="s">
        <v>559</v>
      </c>
      <c r="H193" s="178">
        <v>36</v>
      </c>
      <c r="I193" s="179"/>
      <c r="J193" s="180">
        <f>ROUND(I193*H193,2)</f>
        <v>0</v>
      </c>
      <c r="K193" s="176" t="s">
        <v>231</v>
      </c>
      <c r="L193" s="40"/>
      <c r="M193" s="181" t="s">
        <v>19</v>
      </c>
      <c r="N193" s="182" t="s">
        <v>47</v>
      </c>
      <c r="O193" s="65"/>
      <c r="P193" s="183">
        <f>O193*H193</f>
        <v>0</v>
      </c>
      <c r="Q193" s="183">
        <v>0</v>
      </c>
      <c r="R193" s="183">
        <f>Q193*H193</f>
        <v>0</v>
      </c>
      <c r="S193" s="183">
        <v>0</v>
      </c>
      <c r="T193" s="184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5" t="s">
        <v>989</v>
      </c>
      <c r="AT193" s="185" t="s">
        <v>227</v>
      </c>
      <c r="AU193" s="185" t="s">
        <v>86</v>
      </c>
      <c r="AY193" s="18" t="s">
        <v>225</v>
      </c>
      <c r="BE193" s="186">
        <f>IF(N193="základní",J193,0)</f>
        <v>0</v>
      </c>
      <c r="BF193" s="186">
        <f>IF(N193="snížená",J193,0)</f>
        <v>0</v>
      </c>
      <c r="BG193" s="186">
        <f>IF(N193="zákl. přenesená",J193,0)</f>
        <v>0</v>
      </c>
      <c r="BH193" s="186">
        <f>IF(N193="sníž. přenesená",J193,0)</f>
        <v>0</v>
      </c>
      <c r="BI193" s="186">
        <f>IF(N193="nulová",J193,0)</f>
        <v>0</v>
      </c>
      <c r="BJ193" s="18" t="s">
        <v>84</v>
      </c>
      <c r="BK193" s="186">
        <f>ROUND(I193*H193,2)</f>
        <v>0</v>
      </c>
      <c r="BL193" s="18" t="s">
        <v>989</v>
      </c>
      <c r="BM193" s="185" t="s">
        <v>990</v>
      </c>
    </row>
    <row r="194" spans="1:65" s="13" customFormat="1" ht="11.25">
      <c r="B194" s="187"/>
      <c r="C194" s="188"/>
      <c r="D194" s="189" t="s">
        <v>234</v>
      </c>
      <c r="E194" s="190" t="s">
        <v>19</v>
      </c>
      <c r="F194" s="191" t="s">
        <v>1142</v>
      </c>
      <c r="G194" s="188"/>
      <c r="H194" s="192">
        <v>36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37</v>
      </c>
      <c r="AX194" s="13" t="s">
        <v>84</v>
      </c>
      <c r="AY194" s="198" t="s">
        <v>225</v>
      </c>
    </row>
    <row r="195" spans="1:65" s="2" customFormat="1" ht="16.5" customHeight="1">
      <c r="A195" s="35"/>
      <c r="B195" s="36"/>
      <c r="C195" s="210" t="s">
        <v>944</v>
      </c>
      <c r="D195" s="210" t="s">
        <v>410</v>
      </c>
      <c r="E195" s="211" t="s">
        <v>993</v>
      </c>
      <c r="F195" s="212" t="s">
        <v>994</v>
      </c>
      <c r="G195" s="213" t="s">
        <v>559</v>
      </c>
      <c r="H195" s="214">
        <v>36</v>
      </c>
      <c r="I195" s="215"/>
      <c r="J195" s="216">
        <f>ROUND(I195*H195,2)</f>
        <v>0</v>
      </c>
      <c r="K195" s="212" t="s">
        <v>19</v>
      </c>
      <c r="L195" s="217"/>
      <c r="M195" s="218" t="s">
        <v>19</v>
      </c>
      <c r="N195" s="219" t="s">
        <v>47</v>
      </c>
      <c r="O195" s="65"/>
      <c r="P195" s="183">
        <f>O195*H195</f>
        <v>0</v>
      </c>
      <c r="Q195" s="183">
        <v>6.8999999999999997E-4</v>
      </c>
      <c r="R195" s="183">
        <f>Q195*H195</f>
        <v>2.4839999999999997E-2</v>
      </c>
      <c r="S195" s="183">
        <v>0</v>
      </c>
      <c r="T195" s="184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5" t="s">
        <v>995</v>
      </c>
      <c r="AT195" s="185" t="s">
        <v>410</v>
      </c>
      <c r="AU195" s="185" t="s">
        <v>86</v>
      </c>
      <c r="AY195" s="18" t="s">
        <v>225</v>
      </c>
      <c r="BE195" s="186">
        <f>IF(N195="základní",J195,0)</f>
        <v>0</v>
      </c>
      <c r="BF195" s="186">
        <f>IF(N195="snížená",J195,0)</f>
        <v>0</v>
      </c>
      <c r="BG195" s="186">
        <f>IF(N195="zákl. přenesená",J195,0)</f>
        <v>0</v>
      </c>
      <c r="BH195" s="186">
        <f>IF(N195="sníž. přenesená",J195,0)</f>
        <v>0</v>
      </c>
      <c r="BI195" s="186">
        <f>IF(N195="nulová",J195,0)</f>
        <v>0</v>
      </c>
      <c r="BJ195" s="18" t="s">
        <v>84</v>
      </c>
      <c r="BK195" s="186">
        <f>ROUND(I195*H195,2)</f>
        <v>0</v>
      </c>
      <c r="BL195" s="18" t="s">
        <v>995</v>
      </c>
      <c r="BM195" s="185" t="s">
        <v>996</v>
      </c>
    </row>
    <row r="196" spans="1:65" s="2" customFormat="1" ht="24">
      <c r="A196" s="35"/>
      <c r="B196" s="36"/>
      <c r="C196" s="174" t="s">
        <v>946</v>
      </c>
      <c r="D196" s="174" t="s">
        <v>227</v>
      </c>
      <c r="E196" s="175" t="s">
        <v>997</v>
      </c>
      <c r="F196" s="176" t="s">
        <v>998</v>
      </c>
      <c r="G196" s="177" t="s">
        <v>559</v>
      </c>
      <c r="H196" s="178">
        <v>36</v>
      </c>
      <c r="I196" s="179"/>
      <c r="J196" s="180">
        <f>ROUND(I196*H196,2)</f>
        <v>0</v>
      </c>
      <c r="K196" s="176" t="s">
        <v>231</v>
      </c>
      <c r="L196" s="40"/>
      <c r="M196" s="234" t="s">
        <v>19</v>
      </c>
      <c r="N196" s="235" t="s">
        <v>47</v>
      </c>
      <c r="O196" s="236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5" t="s">
        <v>989</v>
      </c>
      <c r="AT196" s="185" t="s">
        <v>227</v>
      </c>
      <c r="AU196" s="185" t="s">
        <v>86</v>
      </c>
      <c r="AY196" s="18" t="s">
        <v>225</v>
      </c>
      <c r="BE196" s="186">
        <f>IF(N196="základní",J196,0)</f>
        <v>0</v>
      </c>
      <c r="BF196" s="186">
        <f>IF(N196="snížená",J196,0)</f>
        <v>0</v>
      </c>
      <c r="BG196" s="186">
        <f>IF(N196="zákl. přenesená",J196,0)</f>
        <v>0</v>
      </c>
      <c r="BH196" s="186">
        <f>IF(N196="sníž. přenesená",J196,0)</f>
        <v>0</v>
      </c>
      <c r="BI196" s="186">
        <f>IF(N196="nulová",J196,0)</f>
        <v>0</v>
      </c>
      <c r="BJ196" s="18" t="s">
        <v>84</v>
      </c>
      <c r="BK196" s="186">
        <f>ROUND(I196*H196,2)</f>
        <v>0</v>
      </c>
      <c r="BL196" s="18" t="s">
        <v>989</v>
      </c>
      <c r="BM196" s="185" t="s">
        <v>999</v>
      </c>
    </row>
    <row r="197" spans="1:65" s="2" customFormat="1" ht="6.95" customHeight="1">
      <c r="A197" s="35"/>
      <c r="B197" s="48"/>
      <c r="C197" s="49"/>
      <c r="D197" s="49"/>
      <c r="E197" s="49"/>
      <c r="F197" s="49"/>
      <c r="G197" s="49"/>
      <c r="H197" s="49"/>
      <c r="I197" s="49"/>
      <c r="J197" s="49"/>
      <c r="K197" s="49"/>
      <c r="L197" s="40"/>
      <c r="M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</row>
  </sheetData>
  <sheetProtection algorithmName="SHA-512" hashValue="FrCdcpjrOo9i7qSlLyIx+iuPQt9lSkiNN36Ik2VxciIiOPl81ZASNkobraVMfYfvLFXI0jlbE5NJbAluij6tCA==" saltValue="seg+tocaC2jAOPZoVmSfd9u29TQrgn/Daz2WYMAXbjLIh74oifFZ9HAINwGjzB8RO3V3xjS16to/9zGKU3pQJw==" spinCount="100000" sheet="1" objects="1" scenarios="1" formatColumns="0" formatRows="0" autoFilter="0"/>
  <autoFilter ref="C89:K196"/>
  <mergeCells count="9">
    <mergeCell ref="E50:H50"/>
    <mergeCell ref="E80:H80"/>
    <mergeCell ref="E82:H8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tabSelected="1" topLeftCell="A122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89</v>
      </c>
      <c r="AZ2" s="239" t="s">
        <v>654</v>
      </c>
      <c r="BA2" s="239" t="s">
        <v>655</v>
      </c>
      <c r="BB2" s="239" t="s">
        <v>230</v>
      </c>
      <c r="BC2" s="239" t="s">
        <v>656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657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02 - 5K3-1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02 - 5K3-1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8.6852614999999993</v>
      </c>
      <c r="S86" s="73"/>
      <c r="T86" s="156">
        <f>T87+T102</f>
        <v>0.42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8.1284434999999995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8.1284434999999995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25.263000000000002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0.61894350000000009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665</v>
      </c>
      <c r="G91" s="188"/>
      <c r="H91" s="192">
        <v>25.263000000000002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666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25.263000000000002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668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25.263000000000002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0.42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4.2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673</v>
      </c>
      <c r="G99" s="188"/>
      <c r="H99" s="192">
        <v>4.2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8.1280000000000001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0.55681800000000004</v>
      </c>
      <c r="S102" s="166"/>
      <c r="T102" s="168">
        <f>T103+T115</f>
        <v>0.42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0.55125000000000002</v>
      </c>
      <c r="S103" s="166"/>
      <c r="T103" s="168">
        <f>SUM(T104:T114)</f>
        <v>0.42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525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2.6250000000000002E-2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685</v>
      </c>
      <c r="G105" s="188"/>
      <c r="H105" s="192">
        <v>525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0.52500000000000002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0.52500000000000002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690</v>
      </c>
      <c r="G108" s="188"/>
      <c r="H108" s="192">
        <v>0.52500000000000002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420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694</v>
      </c>
      <c r="G110" s="188"/>
      <c r="H110" s="192">
        <v>420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420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699</v>
      </c>
      <c r="G113" s="188"/>
      <c r="H113" s="192">
        <v>420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0.55100000000000005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5.568E-3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17.399999999999999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5.568E-3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709</v>
      </c>
      <c r="G118" s="188"/>
      <c r="H118" s="192">
        <v>17.399999999999999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bzo2HXyZzXTt89EY4ZMXoIobIXBGoNXkgVWlRR6SZV7FRHaX9fkx84e51mjLKVEAYl/MYjdo+NEa5+bYLuZFkw==" saltValue="tX29UwqPtnnBLocbfg3CByy9pIqiK/6eRm/bCY5B7qFUrNzJRWBg3q5X1Dg/Fb4lU5pM5+NWY+NJYa33w9QUd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168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1314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1315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786</v>
      </c>
      <c r="BA6" s="239" t="s">
        <v>787</v>
      </c>
      <c r="BB6" s="239" t="s">
        <v>230</v>
      </c>
      <c r="BC6" s="239" t="s">
        <v>1316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790</v>
      </c>
      <c r="BA7" s="239" t="s">
        <v>791</v>
      </c>
      <c r="BB7" s="239" t="s">
        <v>559</v>
      </c>
      <c r="BC7" s="239" t="s">
        <v>1317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793</v>
      </c>
      <c r="BA8" s="239" t="s">
        <v>794</v>
      </c>
      <c r="BB8" s="239" t="s">
        <v>559</v>
      </c>
      <c r="BC8" s="239" t="s">
        <v>137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1318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796</v>
      </c>
      <c r="BA9" s="239" t="s">
        <v>797</v>
      </c>
      <c r="BB9" s="239" t="s">
        <v>230</v>
      </c>
      <c r="BC9" s="239" t="s">
        <v>137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654</v>
      </c>
      <c r="BA10" s="239" t="s">
        <v>655</v>
      </c>
      <c r="BB10" s="239" t="s">
        <v>230</v>
      </c>
      <c r="BC10" s="239" t="s">
        <v>1319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1221</v>
      </c>
      <c r="BA11" s="239" t="s">
        <v>1222</v>
      </c>
      <c r="BB11" s="239" t="s">
        <v>559</v>
      </c>
      <c r="BC11" s="239" t="s">
        <v>140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781</v>
      </c>
      <c r="BA12" s="239" t="s">
        <v>782</v>
      </c>
      <c r="BB12" s="239" t="s">
        <v>248</v>
      </c>
      <c r="BC12" s="239" t="s">
        <v>365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ROUND((SUM(BE91:BE262)),  2)</f>
        <v>0</v>
      </c>
      <c r="G33" s="35"/>
      <c r="H33" s="35"/>
      <c r="I33" s="119">
        <v>0.21</v>
      </c>
      <c r="J33" s="118">
        <f>ROUND(((SUM(BE91:BE262))*I33),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ROUND((SUM(BF91:BF262)),  2)</f>
        <v>0</v>
      </c>
      <c r="G34" s="35"/>
      <c r="H34" s="35"/>
      <c r="I34" s="119">
        <v>0.15</v>
      </c>
      <c r="J34" s="118">
        <f>ROUND(((SUM(BF91:BF262))*I34),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ROUND((SUM(BG91:BG262)),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ROUND((SUM(BH91:BH262)),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ROUND((SUM(BI91:BI262)),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29 - P1+P2+P3-21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J144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J162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J187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J230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J238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J240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J241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J253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J257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J258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29 - P1+P2+P3-21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P92+P240+P257</f>
        <v>0</v>
      </c>
      <c r="Q91" s="73"/>
      <c r="R91" s="155">
        <f>R92+R240+R257</f>
        <v>68.522724640000007</v>
      </c>
      <c r="S91" s="73"/>
      <c r="T91" s="156">
        <f>T92+T240+T257</f>
        <v>82.460199999999986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BK92+BK240+BK257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P93+P144+P162+P187+P230+P238</f>
        <v>0</v>
      </c>
      <c r="Q92" s="166"/>
      <c r="R92" s="167">
        <f>R93+R144+R162+R187+R230+R238</f>
        <v>68.026844640000007</v>
      </c>
      <c r="S92" s="166"/>
      <c r="T92" s="168">
        <f>T93+T144+T162+T187+T230+T238</f>
        <v>82.130199999999988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BK93+BK144+BK162+BK187+BK230+BK238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SUM(P94:P143)</f>
        <v>0</v>
      </c>
      <c r="Q93" s="166"/>
      <c r="R93" s="167">
        <f>SUM(R94:R143)</f>
        <v>3.0440000000000007E-3</v>
      </c>
      <c r="S93" s="166"/>
      <c r="T93" s="168">
        <f>SUM(T94:T143)</f>
        <v>78.380199999999988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SUM(BK94:BK143)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1320</v>
      </c>
      <c r="F94" s="176" t="s">
        <v>1321</v>
      </c>
      <c r="G94" s="177" t="s">
        <v>230</v>
      </c>
      <c r="H94" s="178">
        <v>50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0.28999999999999998</v>
      </c>
      <c r="T94" s="184">
        <f>S94*H94</f>
        <v>14.499999999999998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1322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1323</v>
      </c>
      <c r="G95" s="188"/>
      <c r="H95" s="192">
        <v>50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801</v>
      </c>
      <c r="F96" s="176" t="s">
        <v>802</v>
      </c>
      <c r="G96" s="177" t="s">
        <v>230</v>
      </c>
      <c r="H96" s="178">
        <v>19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0.44</v>
      </c>
      <c r="T96" s="184">
        <f>S96*H96</f>
        <v>8.36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803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19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55.5" customHeight="1">
      <c r="A98" s="35"/>
      <c r="B98" s="36"/>
      <c r="C98" s="174" t="s">
        <v>273</v>
      </c>
      <c r="D98" s="174" t="s">
        <v>227</v>
      </c>
      <c r="E98" s="175" t="s">
        <v>805</v>
      </c>
      <c r="F98" s="176" t="s">
        <v>806</v>
      </c>
      <c r="G98" s="177" t="s">
        <v>230</v>
      </c>
      <c r="H98" s="178">
        <v>19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0.32500000000000001</v>
      </c>
      <c r="T98" s="184">
        <f>S98*H98</f>
        <v>6.1749999999999998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807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19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228</v>
      </c>
      <c r="F100" s="176" t="s">
        <v>229</v>
      </c>
      <c r="G100" s="177" t="s">
        <v>230</v>
      </c>
      <c r="H100" s="178">
        <v>19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9.8000000000000004E-2</v>
      </c>
      <c r="T100" s="184">
        <f>S100*H100</f>
        <v>1.8620000000000001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808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19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809</v>
      </c>
      <c r="F102" s="176" t="s">
        <v>810</v>
      </c>
      <c r="G102" s="177" t="s">
        <v>230</v>
      </c>
      <c r="H102" s="178">
        <v>69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0</v>
      </c>
      <c r="R102" s="183">
        <f>Q102*H102</f>
        <v>0</v>
      </c>
      <c r="S102" s="183">
        <v>0.22</v>
      </c>
      <c r="T102" s="184">
        <f>S102*H102</f>
        <v>15.18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811</v>
      </c>
    </row>
    <row r="103" spans="1:65" s="13" customFormat="1" ht="11.25">
      <c r="B103" s="187"/>
      <c r="C103" s="188"/>
      <c r="D103" s="189" t="s">
        <v>234</v>
      </c>
      <c r="E103" s="190" t="s">
        <v>19</v>
      </c>
      <c r="F103" s="191" t="s">
        <v>804</v>
      </c>
      <c r="G103" s="188"/>
      <c r="H103" s="192">
        <v>19</v>
      </c>
      <c r="I103" s="193"/>
      <c r="J103" s="188"/>
      <c r="K103" s="188"/>
      <c r="L103" s="194"/>
      <c r="M103" s="195"/>
      <c r="N103" s="196"/>
      <c r="O103" s="196"/>
      <c r="P103" s="196"/>
      <c r="Q103" s="196"/>
      <c r="R103" s="196"/>
      <c r="S103" s="196"/>
      <c r="T103" s="197"/>
      <c r="AT103" s="198" t="s">
        <v>234</v>
      </c>
      <c r="AU103" s="198" t="s">
        <v>86</v>
      </c>
      <c r="AV103" s="13" t="s">
        <v>86</v>
      </c>
      <c r="AW103" s="13" t="s">
        <v>37</v>
      </c>
      <c r="AX103" s="13" t="s">
        <v>76</v>
      </c>
      <c r="AY103" s="198" t="s">
        <v>225</v>
      </c>
    </row>
    <row r="104" spans="1:65" s="13" customFormat="1" ht="11.25">
      <c r="B104" s="187"/>
      <c r="C104" s="188"/>
      <c r="D104" s="189" t="s">
        <v>234</v>
      </c>
      <c r="E104" s="190" t="s">
        <v>19</v>
      </c>
      <c r="F104" s="191" t="s">
        <v>1323</v>
      </c>
      <c r="G104" s="188"/>
      <c r="H104" s="192">
        <v>50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4" customFormat="1" ht="11.25">
      <c r="B105" s="199"/>
      <c r="C105" s="200"/>
      <c r="D105" s="189" t="s">
        <v>234</v>
      </c>
      <c r="E105" s="201" t="s">
        <v>19</v>
      </c>
      <c r="F105" s="202" t="s">
        <v>245</v>
      </c>
      <c r="G105" s="200"/>
      <c r="H105" s="203">
        <v>69</v>
      </c>
      <c r="I105" s="204"/>
      <c r="J105" s="200"/>
      <c r="K105" s="200"/>
      <c r="L105" s="205"/>
      <c r="M105" s="206"/>
      <c r="N105" s="207"/>
      <c r="O105" s="207"/>
      <c r="P105" s="207"/>
      <c r="Q105" s="207"/>
      <c r="R105" s="207"/>
      <c r="S105" s="207"/>
      <c r="T105" s="208"/>
      <c r="AT105" s="209" t="s">
        <v>234</v>
      </c>
      <c r="AU105" s="209" t="s">
        <v>86</v>
      </c>
      <c r="AV105" s="14" t="s">
        <v>232</v>
      </c>
      <c r="AW105" s="14" t="s">
        <v>37</v>
      </c>
      <c r="AX105" s="14" t="s">
        <v>84</v>
      </c>
      <c r="AY105" s="209" t="s">
        <v>225</v>
      </c>
    </row>
    <row r="106" spans="1:65" s="2" customFormat="1" ht="48">
      <c r="A106" s="35"/>
      <c r="B106" s="36"/>
      <c r="C106" s="174" t="s">
        <v>354</v>
      </c>
      <c r="D106" s="174" t="s">
        <v>227</v>
      </c>
      <c r="E106" s="175" t="s">
        <v>812</v>
      </c>
      <c r="F106" s="176" t="s">
        <v>813</v>
      </c>
      <c r="G106" s="177" t="s">
        <v>230</v>
      </c>
      <c r="H106" s="178">
        <v>57.1</v>
      </c>
      <c r="I106" s="179"/>
      <c r="J106" s="180">
        <f>ROUND(I106*H106,2)</f>
        <v>0</v>
      </c>
      <c r="K106" s="176" t="s">
        <v>231</v>
      </c>
      <c r="L106" s="40"/>
      <c r="M106" s="181" t="s">
        <v>19</v>
      </c>
      <c r="N106" s="182" t="s">
        <v>47</v>
      </c>
      <c r="O106" s="65"/>
      <c r="P106" s="183">
        <f>O106*H106</f>
        <v>0</v>
      </c>
      <c r="Q106" s="183">
        <v>4.0000000000000003E-5</v>
      </c>
      <c r="R106" s="183">
        <f>Q106*H106</f>
        <v>2.2840000000000004E-3</v>
      </c>
      <c r="S106" s="183">
        <v>9.1999999999999998E-2</v>
      </c>
      <c r="T106" s="184">
        <f>S106*H106</f>
        <v>5.2531999999999996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232</v>
      </c>
      <c r="AT106" s="185" t="s">
        <v>227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232</v>
      </c>
      <c r="BM106" s="185" t="s">
        <v>814</v>
      </c>
    </row>
    <row r="107" spans="1:65" s="15" customFormat="1" ht="11.25">
      <c r="B107" s="224"/>
      <c r="C107" s="225"/>
      <c r="D107" s="189" t="s">
        <v>234</v>
      </c>
      <c r="E107" s="226" t="s">
        <v>19</v>
      </c>
      <c r="F107" s="227" t="s">
        <v>815</v>
      </c>
      <c r="G107" s="225"/>
      <c r="H107" s="226" t="s">
        <v>19</v>
      </c>
      <c r="I107" s="228"/>
      <c r="J107" s="225"/>
      <c r="K107" s="225"/>
      <c r="L107" s="229"/>
      <c r="M107" s="230"/>
      <c r="N107" s="231"/>
      <c r="O107" s="231"/>
      <c r="P107" s="231"/>
      <c r="Q107" s="231"/>
      <c r="R107" s="231"/>
      <c r="S107" s="231"/>
      <c r="T107" s="232"/>
      <c r="AT107" s="233" t="s">
        <v>234</v>
      </c>
      <c r="AU107" s="233" t="s">
        <v>86</v>
      </c>
      <c r="AV107" s="15" t="s">
        <v>84</v>
      </c>
      <c r="AW107" s="15" t="s">
        <v>37</v>
      </c>
      <c r="AX107" s="15" t="s">
        <v>76</v>
      </c>
      <c r="AY107" s="233" t="s">
        <v>225</v>
      </c>
    </row>
    <row r="108" spans="1:65" s="13" customFormat="1" ht="11.25">
      <c r="B108" s="187"/>
      <c r="C108" s="188"/>
      <c r="D108" s="189" t="s">
        <v>234</v>
      </c>
      <c r="E108" s="190" t="s">
        <v>786</v>
      </c>
      <c r="F108" s="191" t="s">
        <v>1324</v>
      </c>
      <c r="G108" s="188"/>
      <c r="H108" s="192">
        <v>57.1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76</v>
      </c>
      <c r="AY108" s="198" t="s">
        <v>225</v>
      </c>
    </row>
    <row r="109" spans="1:65" s="13" customFormat="1" ht="11.25">
      <c r="B109" s="187"/>
      <c r="C109" s="188"/>
      <c r="D109" s="189" t="s">
        <v>234</v>
      </c>
      <c r="E109" s="190" t="s">
        <v>790</v>
      </c>
      <c r="F109" s="191" t="s">
        <v>1325</v>
      </c>
      <c r="G109" s="188"/>
      <c r="H109" s="192">
        <v>31.1</v>
      </c>
      <c r="I109" s="193"/>
      <c r="J109" s="188"/>
      <c r="K109" s="188"/>
      <c r="L109" s="194"/>
      <c r="M109" s="195"/>
      <c r="N109" s="196"/>
      <c r="O109" s="196"/>
      <c r="P109" s="196"/>
      <c r="Q109" s="196"/>
      <c r="R109" s="196"/>
      <c r="S109" s="196"/>
      <c r="T109" s="197"/>
      <c r="AT109" s="198" t="s">
        <v>234</v>
      </c>
      <c r="AU109" s="198" t="s">
        <v>86</v>
      </c>
      <c r="AV109" s="13" t="s">
        <v>86</v>
      </c>
      <c r="AW109" s="13" t="s">
        <v>37</v>
      </c>
      <c r="AX109" s="13" t="s">
        <v>76</v>
      </c>
      <c r="AY109" s="198" t="s">
        <v>225</v>
      </c>
    </row>
    <row r="110" spans="1:65" s="13" customFormat="1" ht="11.25">
      <c r="B110" s="187"/>
      <c r="C110" s="188"/>
      <c r="D110" s="189" t="s">
        <v>234</v>
      </c>
      <c r="E110" s="190" t="s">
        <v>796</v>
      </c>
      <c r="F110" s="191" t="s">
        <v>818</v>
      </c>
      <c r="G110" s="188"/>
      <c r="H110" s="192">
        <v>19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76</v>
      </c>
      <c r="AY110" s="198" t="s">
        <v>225</v>
      </c>
    </row>
    <row r="111" spans="1:65" s="13" customFormat="1" ht="11.25">
      <c r="B111" s="187"/>
      <c r="C111" s="188"/>
      <c r="D111" s="189" t="s">
        <v>234</v>
      </c>
      <c r="E111" s="190" t="s">
        <v>793</v>
      </c>
      <c r="F111" s="191" t="s">
        <v>1225</v>
      </c>
      <c r="G111" s="188"/>
      <c r="H111" s="192">
        <v>19</v>
      </c>
      <c r="I111" s="193"/>
      <c r="J111" s="188"/>
      <c r="K111" s="188"/>
      <c r="L111" s="194"/>
      <c r="M111" s="195"/>
      <c r="N111" s="196"/>
      <c r="O111" s="196"/>
      <c r="P111" s="196"/>
      <c r="Q111" s="196"/>
      <c r="R111" s="196"/>
      <c r="S111" s="196"/>
      <c r="T111" s="197"/>
      <c r="AT111" s="198" t="s">
        <v>234</v>
      </c>
      <c r="AU111" s="198" t="s">
        <v>86</v>
      </c>
      <c r="AV111" s="13" t="s">
        <v>86</v>
      </c>
      <c r="AW111" s="13" t="s">
        <v>37</v>
      </c>
      <c r="AX111" s="13" t="s">
        <v>76</v>
      </c>
      <c r="AY111" s="198" t="s">
        <v>225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820</v>
      </c>
      <c r="G112" s="188"/>
      <c r="H112" s="192">
        <v>57.1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84</v>
      </c>
      <c r="AY112" s="198" t="s">
        <v>225</v>
      </c>
    </row>
    <row r="113" spans="1:65" s="2" customFormat="1" ht="44.25" customHeight="1">
      <c r="A113" s="35"/>
      <c r="B113" s="36"/>
      <c r="C113" s="174" t="s">
        <v>358</v>
      </c>
      <c r="D113" s="174" t="s">
        <v>227</v>
      </c>
      <c r="E113" s="175" t="s">
        <v>1226</v>
      </c>
      <c r="F113" s="176" t="s">
        <v>1227</v>
      </c>
      <c r="G113" s="177" t="s">
        <v>559</v>
      </c>
      <c r="H113" s="178">
        <v>20</v>
      </c>
      <c r="I113" s="179"/>
      <c r="J113" s="180">
        <f>ROUND(I113*H113,2)</f>
        <v>0</v>
      </c>
      <c r="K113" s="176" t="s">
        <v>231</v>
      </c>
      <c r="L113" s="40"/>
      <c r="M113" s="181" t="s">
        <v>19</v>
      </c>
      <c r="N113" s="182" t="s">
        <v>47</v>
      </c>
      <c r="O113" s="65"/>
      <c r="P113" s="183">
        <f>O113*H113</f>
        <v>0</v>
      </c>
      <c r="Q113" s="183">
        <v>0</v>
      </c>
      <c r="R113" s="183">
        <f>Q113*H113</f>
        <v>0</v>
      </c>
      <c r="S113" s="183">
        <v>0.28999999999999998</v>
      </c>
      <c r="T113" s="184">
        <f>S113*H113</f>
        <v>5.8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85" t="s">
        <v>232</v>
      </c>
      <c r="AT113" s="185" t="s">
        <v>227</v>
      </c>
      <c r="AU113" s="185" t="s">
        <v>86</v>
      </c>
      <c r="AY113" s="18" t="s">
        <v>225</v>
      </c>
      <c r="BE113" s="186">
        <f>IF(N113="základní",J113,0)</f>
        <v>0</v>
      </c>
      <c r="BF113" s="186">
        <f>IF(N113="snížená",J113,0)</f>
        <v>0</v>
      </c>
      <c r="BG113" s="186">
        <f>IF(N113="zákl. přenesená",J113,0)</f>
        <v>0</v>
      </c>
      <c r="BH113" s="186">
        <f>IF(N113="sníž. přenesená",J113,0)</f>
        <v>0</v>
      </c>
      <c r="BI113" s="186">
        <f>IF(N113="nulová",J113,0)</f>
        <v>0</v>
      </c>
      <c r="BJ113" s="18" t="s">
        <v>84</v>
      </c>
      <c r="BK113" s="186">
        <f>ROUND(I113*H113,2)</f>
        <v>0</v>
      </c>
      <c r="BL113" s="18" t="s">
        <v>232</v>
      </c>
      <c r="BM113" s="185" t="s">
        <v>1228</v>
      </c>
    </row>
    <row r="114" spans="1:65" s="13" customFormat="1" ht="11.25">
      <c r="B114" s="187"/>
      <c r="C114" s="188"/>
      <c r="D114" s="189" t="s">
        <v>234</v>
      </c>
      <c r="E114" s="190" t="s">
        <v>1221</v>
      </c>
      <c r="F114" s="191" t="s">
        <v>1229</v>
      </c>
      <c r="G114" s="188"/>
      <c r="H114" s="192">
        <v>20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84</v>
      </c>
      <c r="AY114" s="198" t="s">
        <v>225</v>
      </c>
    </row>
    <row r="115" spans="1:65" s="2" customFormat="1" ht="48">
      <c r="A115" s="35"/>
      <c r="B115" s="36"/>
      <c r="C115" s="174" t="s">
        <v>365</v>
      </c>
      <c r="D115" s="174" t="s">
        <v>227</v>
      </c>
      <c r="E115" s="175" t="s">
        <v>1326</v>
      </c>
      <c r="F115" s="176" t="s">
        <v>1327</v>
      </c>
      <c r="G115" s="177" t="s">
        <v>559</v>
      </c>
      <c r="H115" s="178">
        <v>10</v>
      </c>
      <c r="I115" s="179"/>
      <c r="J115" s="180">
        <f>ROUND(I115*H115,2)</f>
        <v>0</v>
      </c>
      <c r="K115" s="176" t="s">
        <v>231</v>
      </c>
      <c r="L115" s="40"/>
      <c r="M115" s="181" t="s">
        <v>19</v>
      </c>
      <c r="N115" s="182" t="s">
        <v>47</v>
      </c>
      <c r="O115" s="65"/>
      <c r="P115" s="183">
        <f>O115*H115</f>
        <v>0</v>
      </c>
      <c r="Q115" s="183">
        <v>0</v>
      </c>
      <c r="R115" s="183">
        <f>Q115*H115</f>
        <v>0</v>
      </c>
      <c r="S115" s="183">
        <v>0.20499999999999999</v>
      </c>
      <c r="T115" s="184">
        <f>S115*H115</f>
        <v>2.0499999999999998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85" t="s">
        <v>232</v>
      </c>
      <c r="AT115" s="185" t="s">
        <v>227</v>
      </c>
      <c r="AU115" s="185" t="s">
        <v>86</v>
      </c>
      <c r="AY115" s="18" t="s">
        <v>225</v>
      </c>
      <c r="BE115" s="186">
        <f>IF(N115="základní",J115,0)</f>
        <v>0</v>
      </c>
      <c r="BF115" s="186">
        <f>IF(N115="snížená",J115,0)</f>
        <v>0</v>
      </c>
      <c r="BG115" s="186">
        <f>IF(N115="zákl. přenesená",J115,0)</f>
        <v>0</v>
      </c>
      <c r="BH115" s="186">
        <f>IF(N115="sníž. přenesená",J115,0)</f>
        <v>0</v>
      </c>
      <c r="BI115" s="186">
        <f>IF(N115="nulová",J115,0)</f>
        <v>0</v>
      </c>
      <c r="BJ115" s="18" t="s">
        <v>84</v>
      </c>
      <c r="BK115" s="186">
        <f>ROUND(I115*H115,2)</f>
        <v>0</v>
      </c>
      <c r="BL115" s="18" t="s">
        <v>232</v>
      </c>
      <c r="BM115" s="185" t="s">
        <v>1328</v>
      </c>
    </row>
    <row r="116" spans="1:65" s="13" customFormat="1" ht="11.25">
      <c r="B116" s="187"/>
      <c r="C116" s="188"/>
      <c r="D116" s="189" t="s">
        <v>234</v>
      </c>
      <c r="E116" s="190" t="s">
        <v>19</v>
      </c>
      <c r="F116" s="191" t="s">
        <v>1329</v>
      </c>
      <c r="G116" s="188"/>
      <c r="H116" s="192">
        <v>10</v>
      </c>
      <c r="I116" s="193"/>
      <c r="J116" s="188"/>
      <c r="K116" s="188"/>
      <c r="L116" s="194"/>
      <c r="M116" s="195"/>
      <c r="N116" s="196"/>
      <c r="O116" s="196"/>
      <c r="P116" s="196"/>
      <c r="Q116" s="196"/>
      <c r="R116" s="196"/>
      <c r="S116" s="196"/>
      <c r="T116" s="197"/>
      <c r="AT116" s="198" t="s">
        <v>234</v>
      </c>
      <c r="AU116" s="198" t="s">
        <v>86</v>
      </c>
      <c r="AV116" s="13" t="s">
        <v>86</v>
      </c>
      <c r="AW116" s="13" t="s">
        <v>37</v>
      </c>
      <c r="AX116" s="13" t="s">
        <v>84</v>
      </c>
      <c r="AY116" s="198" t="s">
        <v>225</v>
      </c>
    </row>
    <row r="117" spans="1:65" s="2" customFormat="1" ht="24">
      <c r="A117" s="35"/>
      <c r="B117" s="36"/>
      <c r="C117" s="174" t="s">
        <v>369</v>
      </c>
      <c r="D117" s="174" t="s">
        <v>227</v>
      </c>
      <c r="E117" s="175" t="s">
        <v>821</v>
      </c>
      <c r="F117" s="176" t="s">
        <v>822</v>
      </c>
      <c r="G117" s="177" t="s">
        <v>230</v>
      </c>
      <c r="H117" s="178">
        <v>38</v>
      </c>
      <c r="I117" s="179"/>
      <c r="J117" s="180">
        <f>ROUND(I117*H117,2)</f>
        <v>0</v>
      </c>
      <c r="K117" s="176" t="s">
        <v>231</v>
      </c>
      <c r="L117" s="40"/>
      <c r="M117" s="181" t="s">
        <v>19</v>
      </c>
      <c r="N117" s="182" t="s">
        <v>47</v>
      </c>
      <c r="O117" s="65"/>
      <c r="P117" s="183">
        <f>O117*H117</f>
        <v>0</v>
      </c>
      <c r="Q117" s="183">
        <v>0</v>
      </c>
      <c r="R117" s="183">
        <f>Q117*H117</f>
        <v>0</v>
      </c>
      <c r="S117" s="183">
        <v>0</v>
      </c>
      <c r="T117" s="184">
        <f>S117*H117</f>
        <v>0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85" t="s">
        <v>232</v>
      </c>
      <c r="AT117" s="185" t="s">
        <v>227</v>
      </c>
      <c r="AU117" s="185" t="s">
        <v>86</v>
      </c>
      <c r="AY117" s="18" t="s">
        <v>225</v>
      </c>
      <c r="BE117" s="186">
        <f>IF(N117="základní",J117,0)</f>
        <v>0</v>
      </c>
      <c r="BF117" s="186">
        <f>IF(N117="snížená",J117,0)</f>
        <v>0</v>
      </c>
      <c r="BG117" s="186">
        <f>IF(N117="zákl. přenesená",J117,0)</f>
        <v>0</v>
      </c>
      <c r="BH117" s="186">
        <f>IF(N117="sníž. přenesená",J117,0)</f>
        <v>0</v>
      </c>
      <c r="BI117" s="186">
        <f>IF(N117="nulová",J117,0)</f>
        <v>0</v>
      </c>
      <c r="BJ117" s="18" t="s">
        <v>84</v>
      </c>
      <c r="BK117" s="186">
        <f>ROUND(I117*H117,2)</f>
        <v>0</v>
      </c>
      <c r="BL117" s="18" t="s">
        <v>232</v>
      </c>
      <c r="BM117" s="185" t="s">
        <v>823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1230</v>
      </c>
      <c r="G118" s="188"/>
      <c r="H118" s="192">
        <v>38</v>
      </c>
      <c r="I118" s="193"/>
      <c r="J118" s="188"/>
      <c r="K118" s="188"/>
      <c r="L118" s="194"/>
      <c r="M118" s="195"/>
      <c r="N118" s="196"/>
      <c r="O118" s="196"/>
      <c r="P118" s="196"/>
      <c r="Q118" s="196"/>
      <c r="R118" s="196"/>
      <c r="S118" s="196"/>
      <c r="T118" s="197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44.25" customHeight="1">
      <c r="A119" s="35"/>
      <c r="B119" s="36"/>
      <c r="C119" s="174" t="s">
        <v>111</v>
      </c>
      <c r="D119" s="174" t="s">
        <v>227</v>
      </c>
      <c r="E119" s="175" t="s">
        <v>246</v>
      </c>
      <c r="F119" s="176" t="s">
        <v>247</v>
      </c>
      <c r="G119" s="177" t="s">
        <v>248</v>
      </c>
      <c r="H119" s="178">
        <v>58.01</v>
      </c>
      <c r="I119" s="179"/>
      <c r="J119" s="180">
        <f>ROUND(I119*H119,2)</f>
        <v>0</v>
      </c>
      <c r="K119" s="176" t="s">
        <v>231</v>
      </c>
      <c r="L119" s="40"/>
      <c r="M119" s="181" t="s">
        <v>19</v>
      </c>
      <c r="N119" s="182" t="s">
        <v>47</v>
      </c>
      <c r="O119" s="65"/>
      <c r="P119" s="183">
        <f>O119*H119</f>
        <v>0</v>
      </c>
      <c r="Q119" s="183">
        <v>0</v>
      </c>
      <c r="R119" s="183">
        <f>Q119*H119</f>
        <v>0</v>
      </c>
      <c r="S119" s="183">
        <v>0</v>
      </c>
      <c r="T119" s="184">
        <f>S119*H119</f>
        <v>0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85" t="s">
        <v>232</v>
      </c>
      <c r="AT119" s="185" t="s">
        <v>227</v>
      </c>
      <c r="AU119" s="185" t="s">
        <v>86</v>
      </c>
      <c r="AY119" s="18" t="s">
        <v>225</v>
      </c>
      <c r="BE119" s="186">
        <f>IF(N119="základní",J119,0)</f>
        <v>0</v>
      </c>
      <c r="BF119" s="186">
        <f>IF(N119="snížená",J119,0)</f>
        <v>0</v>
      </c>
      <c r="BG119" s="186">
        <f>IF(N119="zákl. přenesená",J119,0)</f>
        <v>0</v>
      </c>
      <c r="BH119" s="186">
        <f>IF(N119="sníž. přenesená",J119,0)</f>
        <v>0</v>
      </c>
      <c r="BI119" s="186">
        <f>IF(N119="nulová",J119,0)</f>
        <v>0</v>
      </c>
      <c r="BJ119" s="18" t="s">
        <v>84</v>
      </c>
      <c r="BK119" s="186">
        <f>ROUND(I119*H119,2)</f>
        <v>0</v>
      </c>
      <c r="BL119" s="18" t="s">
        <v>232</v>
      </c>
      <c r="BM119" s="185" t="s">
        <v>825</v>
      </c>
    </row>
    <row r="120" spans="1:65" s="13" customFormat="1" ht="11.25">
      <c r="B120" s="187"/>
      <c r="C120" s="188"/>
      <c r="D120" s="189" t="s">
        <v>234</v>
      </c>
      <c r="E120" s="190" t="s">
        <v>19</v>
      </c>
      <c r="F120" s="191" t="s">
        <v>1330</v>
      </c>
      <c r="G120" s="188"/>
      <c r="H120" s="192">
        <v>66.010000000000005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37</v>
      </c>
      <c r="AX120" s="13" t="s">
        <v>76</v>
      </c>
      <c r="AY120" s="198" t="s">
        <v>225</v>
      </c>
    </row>
    <row r="121" spans="1:65" s="13" customFormat="1" ht="11.25">
      <c r="B121" s="187"/>
      <c r="C121" s="188"/>
      <c r="D121" s="189" t="s">
        <v>234</v>
      </c>
      <c r="E121" s="190" t="s">
        <v>19</v>
      </c>
      <c r="F121" s="191" t="s">
        <v>827</v>
      </c>
      <c r="G121" s="188"/>
      <c r="H121" s="192">
        <v>-8</v>
      </c>
      <c r="I121" s="193"/>
      <c r="J121" s="188"/>
      <c r="K121" s="188"/>
      <c r="L121" s="194"/>
      <c r="M121" s="195"/>
      <c r="N121" s="196"/>
      <c r="O121" s="196"/>
      <c r="P121" s="196"/>
      <c r="Q121" s="196"/>
      <c r="R121" s="196"/>
      <c r="S121" s="196"/>
      <c r="T121" s="197"/>
      <c r="AT121" s="198" t="s">
        <v>234</v>
      </c>
      <c r="AU121" s="198" t="s">
        <v>86</v>
      </c>
      <c r="AV121" s="13" t="s">
        <v>86</v>
      </c>
      <c r="AW121" s="13" t="s">
        <v>37</v>
      </c>
      <c r="AX121" s="13" t="s">
        <v>76</v>
      </c>
      <c r="AY121" s="198" t="s">
        <v>225</v>
      </c>
    </row>
    <row r="122" spans="1:65" s="14" customFormat="1" ht="11.25">
      <c r="B122" s="199"/>
      <c r="C122" s="200"/>
      <c r="D122" s="189" t="s">
        <v>234</v>
      </c>
      <c r="E122" s="201" t="s">
        <v>778</v>
      </c>
      <c r="F122" s="202" t="s">
        <v>245</v>
      </c>
      <c r="G122" s="200"/>
      <c r="H122" s="203">
        <v>58.01</v>
      </c>
      <c r="I122" s="204"/>
      <c r="J122" s="200"/>
      <c r="K122" s="200"/>
      <c r="L122" s="205"/>
      <c r="M122" s="206"/>
      <c r="N122" s="207"/>
      <c r="O122" s="207"/>
      <c r="P122" s="207"/>
      <c r="Q122" s="207"/>
      <c r="R122" s="207"/>
      <c r="S122" s="207"/>
      <c r="T122" s="208"/>
      <c r="AT122" s="209" t="s">
        <v>234</v>
      </c>
      <c r="AU122" s="209" t="s">
        <v>86</v>
      </c>
      <c r="AV122" s="14" t="s">
        <v>232</v>
      </c>
      <c r="AW122" s="14" t="s">
        <v>37</v>
      </c>
      <c r="AX122" s="14" t="s">
        <v>84</v>
      </c>
      <c r="AY122" s="209" t="s">
        <v>225</v>
      </c>
    </row>
    <row r="123" spans="1:65" s="2" customFormat="1" ht="55.5" customHeight="1">
      <c r="A123" s="35"/>
      <c r="B123" s="36"/>
      <c r="C123" s="174" t="s">
        <v>114</v>
      </c>
      <c r="D123" s="174" t="s">
        <v>227</v>
      </c>
      <c r="E123" s="175" t="s">
        <v>828</v>
      </c>
      <c r="F123" s="176" t="s">
        <v>829</v>
      </c>
      <c r="G123" s="177" t="s">
        <v>248</v>
      </c>
      <c r="H123" s="178">
        <v>8</v>
      </c>
      <c r="I123" s="179"/>
      <c r="J123" s="180">
        <f>ROUND(I123*H123,2)</f>
        <v>0</v>
      </c>
      <c r="K123" s="176" t="s">
        <v>231</v>
      </c>
      <c r="L123" s="40"/>
      <c r="M123" s="181" t="s">
        <v>19</v>
      </c>
      <c r="N123" s="182" t="s">
        <v>47</v>
      </c>
      <c r="O123" s="65"/>
      <c r="P123" s="183">
        <f>O123*H123</f>
        <v>0</v>
      </c>
      <c r="Q123" s="183">
        <v>0</v>
      </c>
      <c r="R123" s="183">
        <f>Q123*H123</f>
        <v>0</v>
      </c>
      <c r="S123" s="183">
        <v>2.4</v>
      </c>
      <c r="T123" s="184">
        <f>S123*H123</f>
        <v>19.2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5" t="s">
        <v>232</v>
      </c>
      <c r="AT123" s="185" t="s">
        <v>227</v>
      </c>
      <c r="AU123" s="185" t="s">
        <v>86</v>
      </c>
      <c r="AY123" s="18" t="s">
        <v>225</v>
      </c>
      <c r="BE123" s="186">
        <f>IF(N123="základní",J123,0)</f>
        <v>0</v>
      </c>
      <c r="BF123" s="186">
        <f>IF(N123="snížená",J123,0)</f>
        <v>0</v>
      </c>
      <c r="BG123" s="186">
        <f>IF(N123="zákl. přenesená",J123,0)</f>
        <v>0</v>
      </c>
      <c r="BH123" s="186">
        <f>IF(N123="sníž. přenesená",J123,0)</f>
        <v>0</v>
      </c>
      <c r="BI123" s="186">
        <f>IF(N123="nulová",J123,0)</f>
        <v>0</v>
      </c>
      <c r="BJ123" s="18" t="s">
        <v>84</v>
      </c>
      <c r="BK123" s="186">
        <f>ROUND(I123*H123,2)</f>
        <v>0</v>
      </c>
      <c r="BL123" s="18" t="s">
        <v>232</v>
      </c>
      <c r="BM123" s="185" t="s">
        <v>1331</v>
      </c>
    </row>
    <row r="124" spans="1:65" s="13" customFormat="1" ht="11.25">
      <c r="B124" s="187"/>
      <c r="C124" s="188"/>
      <c r="D124" s="189" t="s">
        <v>234</v>
      </c>
      <c r="E124" s="190" t="s">
        <v>781</v>
      </c>
      <c r="F124" s="191" t="s">
        <v>831</v>
      </c>
      <c r="G124" s="188"/>
      <c r="H124" s="192">
        <v>8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84</v>
      </c>
      <c r="AY124" s="198" t="s">
        <v>225</v>
      </c>
    </row>
    <row r="125" spans="1:65" s="2" customFormat="1" ht="60">
      <c r="A125" s="35"/>
      <c r="B125" s="36"/>
      <c r="C125" s="174" t="s">
        <v>117</v>
      </c>
      <c r="D125" s="174" t="s">
        <v>227</v>
      </c>
      <c r="E125" s="175" t="s">
        <v>832</v>
      </c>
      <c r="F125" s="176" t="s">
        <v>833</v>
      </c>
      <c r="G125" s="177" t="s">
        <v>248</v>
      </c>
      <c r="H125" s="178">
        <v>18.276</v>
      </c>
      <c r="I125" s="179"/>
      <c r="J125" s="180">
        <f>ROUND(I125*H125,2)</f>
        <v>0</v>
      </c>
      <c r="K125" s="176" t="s">
        <v>231</v>
      </c>
      <c r="L125" s="40"/>
      <c r="M125" s="181" t="s">
        <v>19</v>
      </c>
      <c r="N125" s="182" t="s">
        <v>47</v>
      </c>
      <c r="O125" s="65"/>
      <c r="P125" s="183">
        <f>O125*H125</f>
        <v>0</v>
      </c>
      <c r="Q125" s="183">
        <v>0</v>
      </c>
      <c r="R125" s="183">
        <f>Q125*H125</f>
        <v>0</v>
      </c>
      <c r="S125" s="183">
        <v>0</v>
      </c>
      <c r="T125" s="184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5" t="s">
        <v>232</v>
      </c>
      <c r="AT125" s="185" t="s">
        <v>227</v>
      </c>
      <c r="AU125" s="185" t="s">
        <v>86</v>
      </c>
      <c r="AY125" s="18" t="s">
        <v>225</v>
      </c>
      <c r="BE125" s="186">
        <f>IF(N125="základní",J125,0)</f>
        <v>0</v>
      </c>
      <c r="BF125" s="186">
        <f>IF(N125="snížená",J125,0)</f>
        <v>0</v>
      </c>
      <c r="BG125" s="186">
        <f>IF(N125="zákl. přenesená",J125,0)</f>
        <v>0</v>
      </c>
      <c r="BH125" s="186">
        <f>IF(N125="sníž. přenesená",J125,0)</f>
        <v>0</v>
      </c>
      <c r="BI125" s="186">
        <f>IF(N125="nulová",J125,0)</f>
        <v>0</v>
      </c>
      <c r="BJ125" s="18" t="s">
        <v>84</v>
      </c>
      <c r="BK125" s="186">
        <f>ROUND(I125*H125,2)</f>
        <v>0</v>
      </c>
      <c r="BL125" s="18" t="s">
        <v>232</v>
      </c>
      <c r="BM125" s="185" t="s">
        <v>834</v>
      </c>
    </row>
    <row r="126" spans="1:65" s="13" customFormat="1" ht="11.25">
      <c r="B126" s="187"/>
      <c r="C126" s="188"/>
      <c r="D126" s="189" t="s">
        <v>234</v>
      </c>
      <c r="E126" s="190" t="s">
        <v>19</v>
      </c>
      <c r="F126" s="191" t="s">
        <v>835</v>
      </c>
      <c r="G126" s="188"/>
      <c r="H126" s="192">
        <v>18.276</v>
      </c>
      <c r="I126" s="193"/>
      <c r="J126" s="188"/>
      <c r="K126" s="188"/>
      <c r="L126" s="194"/>
      <c r="M126" s="195"/>
      <c r="N126" s="196"/>
      <c r="O126" s="196"/>
      <c r="P126" s="196"/>
      <c r="Q126" s="196"/>
      <c r="R126" s="196"/>
      <c r="S126" s="196"/>
      <c r="T126" s="197"/>
      <c r="AT126" s="198" t="s">
        <v>234</v>
      </c>
      <c r="AU126" s="198" t="s">
        <v>86</v>
      </c>
      <c r="AV126" s="13" t="s">
        <v>86</v>
      </c>
      <c r="AW126" s="13" t="s">
        <v>37</v>
      </c>
      <c r="AX126" s="13" t="s">
        <v>84</v>
      </c>
      <c r="AY126" s="198" t="s">
        <v>225</v>
      </c>
    </row>
    <row r="127" spans="1:65" s="2" customFormat="1" ht="66.75" customHeight="1">
      <c r="A127" s="35"/>
      <c r="B127" s="36"/>
      <c r="C127" s="174" t="s">
        <v>120</v>
      </c>
      <c r="D127" s="174" t="s">
        <v>227</v>
      </c>
      <c r="E127" s="175" t="s">
        <v>836</v>
      </c>
      <c r="F127" s="176" t="s">
        <v>837</v>
      </c>
      <c r="G127" s="177" t="s">
        <v>248</v>
      </c>
      <c r="H127" s="178">
        <v>182.76</v>
      </c>
      <c r="I127" s="179"/>
      <c r="J127" s="180">
        <f>ROUND(I127*H127,2)</f>
        <v>0</v>
      </c>
      <c r="K127" s="176" t="s">
        <v>231</v>
      </c>
      <c r="L127" s="40"/>
      <c r="M127" s="181" t="s">
        <v>19</v>
      </c>
      <c r="N127" s="182" t="s">
        <v>47</v>
      </c>
      <c r="O127" s="65"/>
      <c r="P127" s="183">
        <f>O127*H127</f>
        <v>0</v>
      </c>
      <c r="Q127" s="183">
        <v>0</v>
      </c>
      <c r="R127" s="183">
        <f>Q127*H127</f>
        <v>0</v>
      </c>
      <c r="S127" s="183">
        <v>0</v>
      </c>
      <c r="T127" s="184">
        <f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85" t="s">
        <v>232</v>
      </c>
      <c r="AT127" s="185" t="s">
        <v>227</v>
      </c>
      <c r="AU127" s="185" t="s">
        <v>86</v>
      </c>
      <c r="AY127" s="18" t="s">
        <v>225</v>
      </c>
      <c r="BE127" s="186">
        <f>IF(N127="základní",J127,0)</f>
        <v>0</v>
      </c>
      <c r="BF127" s="186">
        <f>IF(N127="snížená",J127,0)</f>
        <v>0</v>
      </c>
      <c r="BG127" s="186">
        <f>IF(N127="zákl. přenesená",J127,0)</f>
        <v>0</v>
      </c>
      <c r="BH127" s="186">
        <f>IF(N127="sníž. přenesená",J127,0)</f>
        <v>0</v>
      </c>
      <c r="BI127" s="186">
        <f>IF(N127="nulová",J127,0)</f>
        <v>0</v>
      </c>
      <c r="BJ127" s="18" t="s">
        <v>84</v>
      </c>
      <c r="BK127" s="186">
        <f>ROUND(I127*H127,2)</f>
        <v>0</v>
      </c>
      <c r="BL127" s="18" t="s">
        <v>232</v>
      </c>
      <c r="BM127" s="185" t="s">
        <v>838</v>
      </c>
    </row>
    <row r="128" spans="1:65" s="13" customFormat="1" ht="11.25">
      <c r="B128" s="187"/>
      <c r="C128" s="188"/>
      <c r="D128" s="189" t="s">
        <v>234</v>
      </c>
      <c r="E128" s="190" t="s">
        <v>19</v>
      </c>
      <c r="F128" s="191" t="s">
        <v>835</v>
      </c>
      <c r="G128" s="188"/>
      <c r="H128" s="192">
        <v>18.276</v>
      </c>
      <c r="I128" s="193"/>
      <c r="J128" s="188"/>
      <c r="K128" s="188"/>
      <c r="L128" s="194"/>
      <c r="M128" s="195"/>
      <c r="N128" s="196"/>
      <c r="O128" s="196"/>
      <c r="P128" s="196"/>
      <c r="Q128" s="196"/>
      <c r="R128" s="196"/>
      <c r="S128" s="196"/>
      <c r="T128" s="197"/>
      <c r="AT128" s="198" t="s">
        <v>234</v>
      </c>
      <c r="AU128" s="198" t="s">
        <v>86</v>
      </c>
      <c r="AV128" s="13" t="s">
        <v>86</v>
      </c>
      <c r="AW128" s="13" t="s">
        <v>37</v>
      </c>
      <c r="AX128" s="13" t="s">
        <v>84</v>
      </c>
      <c r="AY128" s="198" t="s">
        <v>225</v>
      </c>
    </row>
    <row r="129" spans="1:65" s="13" customFormat="1" ht="11.25">
      <c r="B129" s="187"/>
      <c r="C129" s="188"/>
      <c r="D129" s="189" t="s">
        <v>234</v>
      </c>
      <c r="E129" s="188"/>
      <c r="F129" s="191" t="s">
        <v>839</v>
      </c>
      <c r="G129" s="188"/>
      <c r="H129" s="192">
        <v>182.76</v>
      </c>
      <c r="I129" s="193"/>
      <c r="J129" s="188"/>
      <c r="K129" s="188"/>
      <c r="L129" s="194"/>
      <c r="M129" s="195"/>
      <c r="N129" s="196"/>
      <c r="O129" s="196"/>
      <c r="P129" s="196"/>
      <c r="Q129" s="196"/>
      <c r="R129" s="196"/>
      <c r="S129" s="196"/>
      <c r="T129" s="197"/>
      <c r="AT129" s="198" t="s">
        <v>234</v>
      </c>
      <c r="AU129" s="198" t="s">
        <v>86</v>
      </c>
      <c r="AV129" s="13" t="s">
        <v>86</v>
      </c>
      <c r="AW129" s="13" t="s">
        <v>4</v>
      </c>
      <c r="AX129" s="13" t="s">
        <v>84</v>
      </c>
      <c r="AY129" s="198" t="s">
        <v>225</v>
      </c>
    </row>
    <row r="130" spans="1:65" s="2" customFormat="1" ht="44.25" customHeight="1">
      <c r="A130" s="35"/>
      <c r="B130" s="36"/>
      <c r="C130" s="174" t="s">
        <v>123</v>
      </c>
      <c r="D130" s="174" t="s">
        <v>227</v>
      </c>
      <c r="E130" s="175" t="s">
        <v>840</v>
      </c>
      <c r="F130" s="176" t="s">
        <v>841</v>
      </c>
      <c r="G130" s="177" t="s">
        <v>361</v>
      </c>
      <c r="H130" s="178">
        <v>32.896999999999998</v>
      </c>
      <c r="I130" s="179"/>
      <c r="J130" s="180">
        <f>ROUND(I130*H130,2)</f>
        <v>0</v>
      </c>
      <c r="K130" s="176" t="s">
        <v>231</v>
      </c>
      <c r="L130" s="40"/>
      <c r="M130" s="181" t="s">
        <v>19</v>
      </c>
      <c r="N130" s="182" t="s">
        <v>47</v>
      </c>
      <c r="O130" s="65"/>
      <c r="P130" s="183">
        <f>O130*H130</f>
        <v>0</v>
      </c>
      <c r="Q130" s="183">
        <v>0</v>
      </c>
      <c r="R130" s="183">
        <f>Q130*H130</f>
        <v>0</v>
      </c>
      <c r="S130" s="183">
        <v>0</v>
      </c>
      <c r="T130" s="184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85" t="s">
        <v>232</v>
      </c>
      <c r="AT130" s="185" t="s">
        <v>227</v>
      </c>
      <c r="AU130" s="185" t="s">
        <v>86</v>
      </c>
      <c r="AY130" s="18" t="s">
        <v>225</v>
      </c>
      <c r="BE130" s="186">
        <f>IF(N130="základní",J130,0)</f>
        <v>0</v>
      </c>
      <c r="BF130" s="186">
        <f>IF(N130="snížená",J130,0)</f>
        <v>0</v>
      </c>
      <c r="BG130" s="186">
        <f>IF(N130="zákl. přenesená",J130,0)</f>
        <v>0</v>
      </c>
      <c r="BH130" s="186">
        <f>IF(N130="sníž. přenesená",J130,0)</f>
        <v>0</v>
      </c>
      <c r="BI130" s="186">
        <f>IF(N130="nulová",J130,0)</f>
        <v>0</v>
      </c>
      <c r="BJ130" s="18" t="s">
        <v>84</v>
      </c>
      <c r="BK130" s="186">
        <f>ROUND(I130*H130,2)</f>
        <v>0</v>
      </c>
      <c r="BL130" s="18" t="s">
        <v>232</v>
      </c>
      <c r="BM130" s="185" t="s">
        <v>842</v>
      </c>
    </row>
    <row r="131" spans="1:65" s="13" customFormat="1" ht="11.25">
      <c r="B131" s="187"/>
      <c r="C131" s="188"/>
      <c r="D131" s="189" t="s">
        <v>234</v>
      </c>
      <c r="E131" s="188"/>
      <c r="F131" s="191" t="s">
        <v>843</v>
      </c>
      <c r="G131" s="188"/>
      <c r="H131" s="192">
        <v>32.896999999999998</v>
      </c>
      <c r="I131" s="193"/>
      <c r="J131" s="188"/>
      <c r="K131" s="188"/>
      <c r="L131" s="194"/>
      <c r="M131" s="195"/>
      <c r="N131" s="196"/>
      <c r="O131" s="196"/>
      <c r="P131" s="196"/>
      <c r="Q131" s="196"/>
      <c r="R131" s="196"/>
      <c r="S131" s="196"/>
      <c r="T131" s="197"/>
      <c r="AT131" s="198" t="s">
        <v>234</v>
      </c>
      <c r="AU131" s="198" t="s">
        <v>86</v>
      </c>
      <c r="AV131" s="13" t="s">
        <v>86</v>
      </c>
      <c r="AW131" s="13" t="s">
        <v>4</v>
      </c>
      <c r="AX131" s="13" t="s">
        <v>84</v>
      </c>
      <c r="AY131" s="198" t="s">
        <v>225</v>
      </c>
    </row>
    <row r="132" spans="1:65" s="2" customFormat="1" ht="36">
      <c r="A132" s="35"/>
      <c r="B132" s="36"/>
      <c r="C132" s="174" t="s">
        <v>8</v>
      </c>
      <c r="D132" s="174" t="s">
        <v>227</v>
      </c>
      <c r="E132" s="175" t="s">
        <v>844</v>
      </c>
      <c r="F132" s="176" t="s">
        <v>845</v>
      </c>
      <c r="G132" s="177" t="s">
        <v>248</v>
      </c>
      <c r="H132" s="178">
        <v>18.276</v>
      </c>
      <c r="I132" s="179"/>
      <c r="J132" s="180">
        <f>ROUND(I132*H132,2)</f>
        <v>0</v>
      </c>
      <c r="K132" s="176" t="s">
        <v>231</v>
      </c>
      <c r="L132" s="40"/>
      <c r="M132" s="181" t="s">
        <v>19</v>
      </c>
      <c r="N132" s="182" t="s">
        <v>47</v>
      </c>
      <c r="O132" s="65"/>
      <c r="P132" s="183">
        <f>O132*H132</f>
        <v>0</v>
      </c>
      <c r="Q132" s="183">
        <v>0</v>
      </c>
      <c r="R132" s="183">
        <f>Q132*H132</f>
        <v>0</v>
      </c>
      <c r="S132" s="183">
        <v>0</v>
      </c>
      <c r="T132" s="184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85" t="s">
        <v>232</v>
      </c>
      <c r="AT132" s="185" t="s">
        <v>227</v>
      </c>
      <c r="AU132" s="185" t="s">
        <v>86</v>
      </c>
      <c r="AY132" s="18" t="s">
        <v>225</v>
      </c>
      <c r="BE132" s="186">
        <f>IF(N132="základní",J132,0)</f>
        <v>0</v>
      </c>
      <c r="BF132" s="186">
        <f>IF(N132="snížená",J132,0)</f>
        <v>0</v>
      </c>
      <c r="BG132" s="186">
        <f>IF(N132="zákl. přenesená",J132,0)</f>
        <v>0</v>
      </c>
      <c r="BH132" s="186">
        <f>IF(N132="sníž. přenesená",J132,0)</f>
        <v>0</v>
      </c>
      <c r="BI132" s="186">
        <f>IF(N132="nulová",J132,0)</f>
        <v>0</v>
      </c>
      <c r="BJ132" s="18" t="s">
        <v>84</v>
      </c>
      <c r="BK132" s="186">
        <f>ROUND(I132*H132,2)</f>
        <v>0</v>
      </c>
      <c r="BL132" s="18" t="s">
        <v>232</v>
      </c>
      <c r="BM132" s="185" t="s">
        <v>846</v>
      </c>
    </row>
    <row r="133" spans="1:65" s="13" customFormat="1" ht="11.25">
      <c r="B133" s="187"/>
      <c r="C133" s="188"/>
      <c r="D133" s="189" t="s">
        <v>234</v>
      </c>
      <c r="E133" s="190" t="s">
        <v>19</v>
      </c>
      <c r="F133" s="191" t="s">
        <v>835</v>
      </c>
      <c r="G133" s="188"/>
      <c r="H133" s="192">
        <v>18.276</v>
      </c>
      <c r="I133" s="193"/>
      <c r="J133" s="188"/>
      <c r="K133" s="188"/>
      <c r="L133" s="194"/>
      <c r="M133" s="195"/>
      <c r="N133" s="196"/>
      <c r="O133" s="196"/>
      <c r="P133" s="196"/>
      <c r="Q133" s="196"/>
      <c r="R133" s="196"/>
      <c r="S133" s="196"/>
      <c r="T133" s="197"/>
      <c r="AT133" s="198" t="s">
        <v>234</v>
      </c>
      <c r="AU133" s="198" t="s">
        <v>86</v>
      </c>
      <c r="AV133" s="13" t="s">
        <v>86</v>
      </c>
      <c r="AW133" s="13" t="s">
        <v>37</v>
      </c>
      <c r="AX133" s="13" t="s">
        <v>84</v>
      </c>
      <c r="AY133" s="198" t="s">
        <v>225</v>
      </c>
    </row>
    <row r="134" spans="1:65" s="2" customFormat="1" ht="44.25" customHeight="1">
      <c r="A134" s="35"/>
      <c r="B134" s="36"/>
      <c r="C134" s="174" t="s">
        <v>128</v>
      </c>
      <c r="D134" s="174" t="s">
        <v>227</v>
      </c>
      <c r="E134" s="175" t="s">
        <v>274</v>
      </c>
      <c r="F134" s="176" t="s">
        <v>275</v>
      </c>
      <c r="G134" s="177" t="s">
        <v>248</v>
      </c>
      <c r="H134" s="178">
        <v>39.734000000000002</v>
      </c>
      <c r="I134" s="179"/>
      <c r="J134" s="180">
        <f>ROUND(I134*H134,2)</f>
        <v>0</v>
      </c>
      <c r="K134" s="176" t="s">
        <v>231</v>
      </c>
      <c r="L134" s="40"/>
      <c r="M134" s="181" t="s">
        <v>19</v>
      </c>
      <c r="N134" s="182" t="s">
        <v>47</v>
      </c>
      <c r="O134" s="65"/>
      <c r="P134" s="183">
        <f>O134*H134</f>
        <v>0</v>
      </c>
      <c r="Q134" s="183">
        <v>0</v>
      </c>
      <c r="R134" s="183">
        <f>Q134*H134</f>
        <v>0</v>
      </c>
      <c r="S134" s="183">
        <v>0</v>
      </c>
      <c r="T134" s="184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85" t="s">
        <v>232</v>
      </c>
      <c r="AT134" s="185" t="s">
        <v>227</v>
      </c>
      <c r="AU134" s="185" t="s">
        <v>86</v>
      </c>
      <c r="AY134" s="18" t="s">
        <v>225</v>
      </c>
      <c r="BE134" s="186">
        <f>IF(N134="základní",J134,0)</f>
        <v>0</v>
      </c>
      <c r="BF134" s="186">
        <f>IF(N134="snížená",J134,0)</f>
        <v>0</v>
      </c>
      <c r="BG134" s="186">
        <f>IF(N134="zákl. přenesená",J134,0)</f>
        <v>0</v>
      </c>
      <c r="BH134" s="186">
        <f>IF(N134="sníž. přenesená",J134,0)</f>
        <v>0</v>
      </c>
      <c r="BI134" s="186">
        <f>IF(N134="nulová",J134,0)</f>
        <v>0</v>
      </c>
      <c r="BJ134" s="18" t="s">
        <v>84</v>
      </c>
      <c r="BK134" s="186">
        <f>ROUND(I134*H134,2)</f>
        <v>0</v>
      </c>
      <c r="BL134" s="18" t="s">
        <v>232</v>
      </c>
      <c r="BM134" s="185" t="s">
        <v>847</v>
      </c>
    </row>
    <row r="135" spans="1:65" s="13" customFormat="1" ht="11.25">
      <c r="B135" s="187"/>
      <c r="C135" s="188"/>
      <c r="D135" s="189" t="s">
        <v>234</v>
      </c>
      <c r="E135" s="190" t="s">
        <v>19</v>
      </c>
      <c r="F135" s="191" t="s">
        <v>848</v>
      </c>
      <c r="G135" s="188"/>
      <c r="H135" s="192">
        <v>58.01</v>
      </c>
      <c r="I135" s="193"/>
      <c r="J135" s="188"/>
      <c r="K135" s="188"/>
      <c r="L135" s="194"/>
      <c r="M135" s="195"/>
      <c r="N135" s="196"/>
      <c r="O135" s="196"/>
      <c r="P135" s="196"/>
      <c r="Q135" s="196"/>
      <c r="R135" s="196"/>
      <c r="S135" s="196"/>
      <c r="T135" s="197"/>
      <c r="AT135" s="198" t="s">
        <v>234</v>
      </c>
      <c r="AU135" s="198" t="s">
        <v>86</v>
      </c>
      <c r="AV135" s="13" t="s">
        <v>86</v>
      </c>
      <c r="AW135" s="13" t="s">
        <v>37</v>
      </c>
      <c r="AX135" s="13" t="s">
        <v>76</v>
      </c>
      <c r="AY135" s="198" t="s">
        <v>225</v>
      </c>
    </row>
    <row r="136" spans="1:65" s="13" customFormat="1" ht="11.25">
      <c r="B136" s="187"/>
      <c r="C136" s="188"/>
      <c r="D136" s="189" t="s">
        <v>234</v>
      </c>
      <c r="E136" s="190" t="s">
        <v>19</v>
      </c>
      <c r="F136" s="191" t="s">
        <v>849</v>
      </c>
      <c r="G136" s="188"/>
      <c r="H136" s="192">
        <v>-18.276</v>
      </c>
      <c r="I136" s="193"/>
      <c r="J136" s="188"/>
      <c r="K136" s="188"/>
      <c r="L136" s="194"/>
      <c r="M136" s="195"/>
      <c r="N136" s="196"/>
      <c r="O136" s="196"/>
      <c r="P136" s="196"/>
      <c r="Q136" s="196"/>
      <c r="R136" s="196"/>
      <c r="S136" s="196"/>
      <c r="T136" s="197"/>
      <c r="AT136" s="198" t="s">
        <v>234</v>
      </c>
      <c r="AU136" s="198" t="s">
        <v>86</v>
      </c>
      <c r="AV136" s="13" t="s">
        <v>86</v>
      </c>
      <c r="AW136" s="13" t="s">
        <v>37</v>
      </c>
      <c r="AX136" s="13" t="s">
        <v>76</v>
      </c>
      <c r="AY136" s="198" t="s">
        <v>225</v>
      </c>
    </row>
    <row r="137" spans="1:65" s="14" customFormat="1" ht="11.25">
      <c r="B137" s="199"/>
      <c r="C137" s="200"/>
      <c r="D137" s="189" t="s">
        <v>234</v>
      </c>
      <c r="E137" s="201" t="s">
        <v>775</v>
      </c>
      <c r="F137" s="202" t="s">
        <v>245</v>
      </c>
      <c r="G137" s="200"/>
      <c r="H137" s="203">
        <v>39.734000000000002</v>
      </c>
      <c r="I137" s="204"/>
      <c r="J137" s="200"/>
      <c r="K137" s="200"/>
      <c r="L137" s="205"/>
      <c r="M137" s="206"/>
      <c r="N137" s="207"/>
      <c r="O137" s="207"/>
      <c r="P137" s="207"/>
      <c r="Q137" s="207"/>
      <c r="R137" s="207"/>
      <c r="S137" s="207"/>
      <c r="T137" s="208"/>
      <c r="AT137" s="209" t="s">
        <v>234</v>
      </c>
      <c r="AU137" s="209" t="s">
        <v>86</v>
      </c>
      <c r="AV137" s="14" t="s">
        <v>232</v>
      </c>
      <c r="AW137" s="14" t="s">
        <v>37</v>
      </c>
      <c r="AX137" s="14" t="s">
        <v>84</v>
      </c>
      <c r="AY137" s="209" t="s">
        <v>225</v>
      </c>
    </row>
    <row r="138" spans="1:65" s="2" customFormat="1" ht="36">
      <c r="A138" s="35"/>
      <c r="B138" s="36"/>
      <c r="C138" s="174" t="s">
        <v>131</v>
      </c>
      <c r="D138" s="174" t="s">
        <v>227</v>
      </c>
      <c r="E138" s="175" t="s">
        <v>850</v>
      </c>
      <c r="F138" s="176" t="s">
        <v>851</v>
      </c>
      <c r="G138" s="177" t="s">
        <v>230</v>
      </c>
      <c r="H138" s="178">
        <v>38</v>
      </c>
      <c r="I138" s="179"/>
      <c r="J138" s="180">
        <f>ROUND(I138*H138,2)</f>
        <v>0</v>
      </c>
      <c r="K138" s="176" t="s">
        <v>231</v>
      </c>
      <c r="L138" s="40"/>
      <c r="M138" s="181" t="s">
        <v>19</v>
      </c>
      <c r="N138" s="182" t="s">
        <v>47</v>
      </c>
      <c r="O138" s="65"/>
      <c r="P138" s="183">
        <f>O138*H138</f>
        <v>0</v>
      </c>
      <c r="Q138" s="183">
        <v>0</v>
      </c>
      <c r="R138" s="183">
        <f>Q138*H138</f>
        <v>0</v>
      </c>
      <c r="S138" s="183">
        <v>0</v>
      </c>
      <c r="T138" s="184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5" t="s">
        <v>232</v>
      </c>
      <c r="AT138" s="185" t="s">
        <v>227</v>
      </c>
      <c r="AU138" s="185" t="s">
        <v>86</v>
      </c>
      <c r="AY138" s="18" t="s">
        <v>225</v>
      </c>
      <c r="BE138" s="186">
        <f>IF(N138="základní",J138,0)</f>
        <v>0</v>
      </c>
      <c r="BF138" s="186">
        <f>IF(N138="snížená",J138,0)</f>
        <v>0</v>
      </c>
      <c r="BG138" s="186">
        <f>IF(N138="zákl. přenesená",J138,0)</f>
        <v>0</v>
      </c>
      <c r="BH138" s="186">
        <f>IF(N138="sníž. přenesená",J138,0)</f>
        <v>0</v>
      </c>
      <c r="BI138" s="186">
        <f>IF(N138="nulová",J138,0)</f>
        <v>0</v>
      </c>
      <c r="BJ138" s="18" t="s">
        <v>84</v>
      </c>
      <c r="BK138" s="186">
        <f>ROUND(I138*H138,2)</f>
        <v>0</v>
      </c>
      <c r="BL138" s="18" t="s">
        <v>232</v>
      </c>
      <c r="BM138" s="185" t="s">
        <v>852</v>
      </c>
    </row>
    <row r="139" spans="1:65" s="13" customFormat="1" ht="11.25">
      <c r="B139" s="187"/>
      <c r="C139" s="188"/>
      <c r="D139" s="189" t="s">
        <v>234</v>
      </c>
      <c r="E139" s="190" t="s">
        <v>19</v>
      </c>
      <c r="F139" s="191" t="s">
        <v>1230</v>
      </c>
      <c r="G139" s="188"/>
      <c r="H139" s="192">
        <v>38</v>
      </c>
      <c r="I139" s="193"/>
      <c r="J139" s="188"/>
      <c r="K139" s="188"/>
      <c r="L139" s="194"/>
      <c r="M139" s="195"/>
      <c r="N139" s="196"/>
      <c r="O139" s="196"/>
      <c r="P139" s="196"/>
      <c r="Q139" s="196"/>
      <c r="R139" s="196"/>
      <c r="S139" s="196"/>
      <c r="T139" s="197"/>
      <c r="AT139" s="198" t="s">
        <v>234</v>
      </c>
      <c r="AU139" s="198" t="s">
        <v>86</v>
      </c>
      <c r="AV139" s="13" t="s">
        <v>86</v>
      </c>
      <c r="AW139" s="13" t="s">
        <v>37</v>
      </c>
      <c r="AX139" s="13" t="s">
        <v>84</v>
      </c>
      <c r="AY139" s="198" t="s">
        <v>225</v>
      </c>
    </row>
    <row r="140" spans="1:65" s="2" customFormat="1" ht="36">
      <c r="A140" s="35"/>
      <c r="B140" s="36"/>
      <c r="C140" s="174" t="s">
        <v>134</v>
      </c>
      <c r="D140" s="174" t="s">
        <v>227</v>
      </c>
      <c r="E140" s="175" t="s">
        <v>853</v>
      </c>
      <c r="F140" s="176" t="s">
        <v>854</v>
      </c>
      <c r="G140" s="177" t="s">
        <v>230</v>
      </c>
      <c r="H140" s="178">
        <v>38</v>
      </c>
      <c r="I140" s="179"/>
      <c r="J140" s="180">
        <f>ROUND(I140*H140,2)</f>
        <v>0</v>
      </c>
      <c r="K140" s="176" t="s">
        <v>231</v>
      </c>
      <c r="L140" s="40"/>
      <c r="M140" s="181" t="s">
        <v>19</v>
      </c>
      <c r="N140" s="182" t="s">
        <v>47</v>
      </c>
      <c r="O140" s="65"/>
      <c r="P140" s="183">
        <f>O140*H140</f>
        <v>0</v>
      </c>
      <c r="Q140" s="183">
        <v>0</v>
      </c>
      <c r="R140" s="183">
        <f>Q140*H140</f>
        <v>0</v>
      </c>
      <c r="S140" s="183">
        <v>0</v>
      </c>
      <c r="T140" s="184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5" t="s">
        <v>232</v>
      </c>
      <c r="AT140" s="185" t="s">
        <v>227</v>
      </c>
      <c r="AU140" s="185" t="s">
        <v>86</v>
      </c>
      <c r="AY140" s="18" t="s">
        <v>225</v>
      </c>
      <c r="BE140" s="186">
        <f>IF(N140="základní",J140,0)</f>
        <v>0</v>
      </c>
      <c r="BF140" s="186">
        <f>IF(N140="snížená",J140,0)</f>
        <v>0</v>
      </c>
      <c r="BG140" s="186">
        <f>IF(N140="zákl. přenesená",J140,0)</f>
        <v>0</v>
      </c>
      <c r="BH140" s="186">
        <f>IF(N140="sníž. přenesená",J140,0)</f>
        <v>0</v>
      </c>
      <c r="BI140" s="186">
        <f>IF(N140="nulová",J140,0)</f>
        <v>0</v>
      </c>
      <c r="BJ140" s="18" t="s">
        <v>84</v>
      </c>
      <c r="BK140" s="186">
        <f>ROUND(I140*H140,2)</f>
        <v>0</v>
      </c>
      <c r="BL140" s="18" t="s">
        <v>232</v>
      </c>
      <c r="BM140" s="185" t="s">
        <v>855</v>
      </c>
    </row>
    <row r="141" spans="1:65" s="13" customFormat="1" ht="11.25">
      <c r="B141" s="187"/>
      <c r="C141" s="188"/>
      <c r="D141" s="189" t="s">
        <v>234</v>
      </c>
      <c r="E141" s="190" t="s">
        <v>19</v>
      </c>
      <c r="F141" s="191" t="s">
        <v>1230</v>
      </c>
      <c r="G141" s="188"/>
      <c r="H141" s="192">
        <v>38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84</v>
      </c>
      <c r="AY141" s="198" t="s">
        <v>225</v>
      </c>
    </row>
    <row r="142" spans="1:65" s="2" customFormat="1" ht="16.5" customHeight="1">
      <c r="A142" s="35"/>
      <c r="B142" s="36"/>
      <c r="C142" s="210" t="s">
        <v>137</v>
      </c>
      <c r="D142" s="210" t="s">
        <v>410</v>
      </c>
      <c r="E142" s="211" t="s">
        <v>856</v>
      </c>
      <c r="F142" s="212" t="s">
        <v>857</v>
      </c>
      <c r="G142" s="213" t="s">
        <v>683</v>
      </c>
      <c r="H142" s="214">
        <v>0.76</v>
      </c>
      <c r="I142" s="215"/>
      <c r="J142" s="216">
        <f>ROUND(I142*H142,2)</f>
        <v>0</v>
      </c>
      <c r="K142" s="212" t="s">
        <v>231</v>
      </c>
      <c r="L142" s="217"/>
      <c r="M142" s="218" t="s">
        <v>19</v>
      </c>
      <c r="N142" s="219" t="s">
        <v>47</v>
      </c>
      <c r="O142" s="65"/>
      <c r="P142" s="183">
        <f>O142*H142</f>
        <v>0</v>
      </c>
      <c r="Q142" s="183">
        <v>1E-3</v>
      </c>
      <c r="R142" s="183">
        <f>Q142*H142</f>
        <v>7.6000000000000004E-4</v>
      </c>
      <c r="S142" s="183">
        <v>0</v>
      </c>
      <c r="T142" s="184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5" t="s">
        <v>365</v>
      </c>
      <c r="AT142" s="185" t="s">
        <v>410</v>
      </c>
      <c r="AU142" s="185" t="s">
        <v>86</v>
      </c>
      <c r="AY142" s="18" t="s">
        <v>225</v>
      </c>
      <c r="BE142" s="186">
        <f>IF(N142="základní",J142,0)</f>
        <v>0</v>
      </c>
      <c r="BF142" s="186">
        <f>IF(N142="snížená",J142,0)</f>
        <v>0</v>
      </c>
      <c r="BG142" s="186">
        <f>IF(N142="zákl. přenesená",J142,0)</f>
        <v>0</v>
      </c>
      <c r="BH142" s="186">
        <f>IF(N142="sníž. přenesená",J142,0)</f>
        <v>0</v>
      </c>
      <c r="BI142" s="186">
        <f>IF(N142="nulová",J142,0)</f>
        <v>0</v>
      </c>
      <c r="BJ142" s="18" t="s">
        <v>84</v>
      </c>
      <c r="BK142" s="186">
        <f>ROUND(I142*H142,2)</f>
        <v>0</v>
      </c>
      <c r="BL142" s="18" t="s">
        <v>232</v>
      </c>
      <c r="BM142" s="185" t="s">
        <v>858</v>
      </c>
    </row>
    <row r="143" spans="1:65" s="13" customFormat="1" ht="11.25">
      <c r="B143" s="187"/>
      <c r="C143" s="188"/>
      <c r="D143" s="189" t="s">
        <v>234</v>
      </c>
      <c r="E143" s="188"/>
      <c r="F143" s="191" t="s">
        <v>1232</v>
      </c>
      <c r="G143" s="188"/>
      <c r="H143" s="192">
        <v>0.76</v>
      </c>
      <c r="I143" s="193"/>
      <c r="J143" s="188"/>
      <c r="K143" s="188"/>
      <c r="L143" s="194"/>
      <c r="M143" s="195"/>
      <c r="N143" s="196"/>
      <c r="O143" s="196"/>
      <c r="P143" s="196"/>
      <c r="Q143" s="196"/>
      <c r="R143" s="196"/>
      <c r="S143" s="196"/>
      <c r="T143" s="197"/>
      <c r="AT143" s="198" t="s">
        <v>234</v>
      </c>
      <c r="AU143" s="198" t="s">
        <v>86</v>
      </c>
      <c r="AV143" s="13" t="s">
        <v>86</v>
      </c>
      <c r="AW143" s="13" t="s">
        <v>4</v>
      </c>
      <c r="AX143" s="13" t="s">
        <v>84</v>
      </c>
      <c r="AY143" s="198" t="s">
        <v>225</v>
      </c>
    </row>
    <row r="144" spans="1:65" s="12" customFormat="1" ht="22.9" customHeight="1">
      <c r="B144" s="158"/>
      <c r="C144" s="159"/>
      <c r="D144" s="160" t="s">
        <v>75</v>
      </c>
      <c r="E144" s="172" t="s">
        <v>86</v>
      </c>
      <c r="F144" s="172" t="s">
        <v>300</v>
      </c>
      <c r="G144" s="159"/>
      <c r="H144" s="159"/>
      <c r="I144" s="162"/>
      <c r="J144" s="173">
        <f>BK144</f>
        <v>0</v>
      </c>
      <c r="K144" s="159"/>
      <c r="L144" s="164"/>
      <c r="M144" s="165"/>
      <c r="N144" s="166"/>
      <c r="O144" s="166"/>
      <c r="P144" s="167">
        <f>SUM(P145:P161)</f>
        <v>0</v>
      </c>
      <c r="Q144" s="166"/>
      <c r="R144" s="167">
        <f>SUM(R145:R161)</f>
        <v>51.01012514</v>
      </c>
      <c r="S144" s="166"/>
      <c r="T144" s="168">
        <f>SUM(T145:T161)</f>
        <v>0</v>
      </c>
      <c r="AR144" s="169" t="s">
        <v>84</v>
      </c>
      <c r="AT144" s="170" t="s">
        <v>75</v>
      </c>
      <c r="AU144" s="170" t="s">
        <v>84</v>
      </c>
      <c r="AY144" s="169" t="s">
        <v>225</v>
      </c>
      <c r="BK144" s="171">
        <f>SUM(BK145:BK161)</f>
        <v>0</v>
      </c>
    </row>
    <row r="145" spans="1:65" s="2" customFormat="1" ht="24">
      <c r="A145" s="35"/>
      <c r="B145" s="36"/>
      <c r="C145" s="174" t="s">
        <v>140</v>
      </c>
      <c r="D145" s="174" t="s">
        <v>227</v>
      </c>
      <c r="E145" s="175" t="s">
        <v>860</v>
      </c>
      <c r="F145" s="176" t="s">
        <v>861</v>
      </c>
      <c r="G145" s="177" t="s">
        <v>248</v>
      </c>
      <c r="H145" s="178">
        <v>1.32</v>
      </c>
      <c r="I145" s="179"/>
      <c r="J145" s="180">
        <f>ROUND(I145*H145,2)</f>
        <v>0</v>
      </c>
      <c r="K145" s="176" t="s">
        <v>231</v>
      </c>
      <c r="L145" s="40"/>
      <c r="M145" s="181" t="s">
        <v>19</v>
      </c>
      <c r="N145" s="182" t="s">
        <v>47</v>
      </c>
      <c r="O145" s="65"/>
      <c r="P145" s="183">
        <f>O145*H145</f>
        <v>0</v>
      </c>
      <c r="Q145" s="183">
        <v>2.2563399999999998</v>
      </c>
      <c r="R145" s="183">
        <f>Q145*H145</f>
        <v>2.9783687999999997</v>
      </c>
      <c r="S145" s="183">
        <v>0</v>
      </c>
      <c r="T145" s="184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5" t="s">
        <v>232</v>
      </c>
      <c r="AT145" s="185" t="s">
        <v>227</v>
      </c>
      <c r="AU145" s="185" t="s">
        <v>86</v>
      </c>
      <c r="AY145" s="18" t="s">
        <v>225</v>
      </c>
      <c r="BE145" s="186">
        <f>IF(N145="základní",J145,0)</f>
        <v>0</v>
      </c>
      <c r="BF145" s="186">
        <f>IF(N145="snížená",J145,0)</f>
        <v>0</v>
      </c>
      <c r="BG145" s="186">
        <f>IF(N145="zákl. přenesená",J145,0)</f>
        <v>0</v>
      </c>
      <c r="BH145" s="186">
        <f>IF(N145="sníž. přenesená",J145,0)</f>
        <v>0</v>
      </c>
      <c r="BI145" s="186">
        <f>IF(N145="nulová",J145,0)</f>
        <v>0</v>
      </c>
      <c r="BJ145" s="18" t="s">
        <v>84</v>
      </c>
      <c r="BK145" s="186">
        <f>ROUND(I145*H145,2)</f>
        <v>0</v>
      </c>
      <c r="BL145" s="18" t="s">
        <v>232</v>
      </c>
      <c r="BM145" s="185" t="s">
        <v>862</v>
      </c>
    </row>
    <row r="146" spans="1:65" s="13" customFormat="1" ht="11.25">
      <c r="B146" s="187"/>
      <c r="C146" s="188"/>
      <c r="D146" s="189" t="s">
        <v>234</v>
      </c>
      <c r="E146" s="190" t="s">
        <v>769</v>
      </c>
      <c r="F146" s="191" t="s">
        <v>863</v>
      </c>
      <c r="G146" s="188"/>
      <c r="H146" s="192">
        <v>1.32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84</v>
      </c>
      <c r="AY146" s="198" t="s">
        <v>225</v>
      </c>
    </row>
    <row r="147" spans="1:65" s="2" customFormat="1" ht="33" customHeight="1">
      <c r="A147" s="35"/>
      <c r="B147" s="36"/>
      <c r="C147" s="174" t="s">
        <v>7</v>
      </c>
      <c r="D147" s="174" t="s">
        <v>227</v>
      </c>
      <c r="E147" s="175" t="s">
        <v>864</v>
      </c>
      <c r="F147" s="176" t="s">
        <v>865</v>
      </c>
      <c r="G147" s="177" t="s">
        <v>248</v>
      </c>
      <c r="H147" s="178">
        <v>18.84</v>
      </c>
      <c r="I147" s="179"/>
      <c r="J147" s="180">
        <f>ROUND(I147*H147,2)</f>
        <v>0</v>
      </c>
      <c r="K147" s="176" t="s">
        <v>231</v>
      </c>
      <c r="L147" s="40"/>
      <c r="M147" s="181" t="s">
        <v>19</v>
      </c>
      <c r="N147" s="182" t="s">
        <v>47</v>
      </c>
      <c r="O147" s="65"/>
      <c r="P147" s="183">
        <f>O147*H147</f>
        <v>0</v>
      </c>
      <c r="Q147" s="183">
        <v>2.45329</v>
      </c>
      <c r="R147" s="183">
        <f>Q147*H147</f>
        <v>46.219983599999999</v>
      </c>
      <c r="S147" s="183">
        <v>0</v>
      </c>
      <c r="T147" s="184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5" t="s">
        <v>232</v>
      </c>
      <c r="AT147" s="185" t="s">
        <v>227</v>
      </c>
      <c r="AU147" s="185" t="s">
        <v>86</v>
      </c>
      <c r="AY147" s="18" t="s">
        <v>225</v>
      </c>
      <c r="BE147" s="186">
        <f>IF(N147="základní",J147,0)</f>
        <v>0</v>
      </c>
      <c r="BF147" s="186">
        <f>IF(N147="snížená",J147,0)</f>
        <v>0</v>
      </c>
      <c r="BG147" s="186">
        <f>IF(N147="zákl. přenesená",J147,0)</f>
        <v>0</v>
      </c>
      <c r="BH147" s="186">
        <f>IF(N147="sníž. přenesená",J147,0)</f>
        <v>0</v>
      </c>
      <c r="BI147" s="186">
        <f>IF(N147="nulová",J147,0)</f>
        <v>0</v>
      </c>
      <c r="BJ147" s="18" t="s">
        <v>84</v>
      </c>
      <c r="BK147" s="186">
        <f>ROUND(I147*H147,2)</f>
        <v>0</v>
      </c>
      <c r="BL147" s="18" t="s">
        <v>232</v>
      </c>
      <c r="BM147" s="185" t="s">
        <v>866</v>
      </c>
    </row>
    <row r="148" spans="1:65" s="15" customFormat="1" ht="11.25">
      <c r="B148" s="224"/>
      <c r="C148" s="225"/>
      <c r="D148" s="189" t="s">
        <v>234</v>
      </c>
      <c r="E148" s="226" t="s">
        <v>19</v>
      </c>
      <c r="F148" s="227" t="s">
        <v>867</v>
      </c>
      <c r="G148" s="225"/>
      <c r="H148" s="226" t="s">
        <v>19</v>
      </c>
      <c r="I148" s="228"/>
      <c r="J148" s="225"/>
      <c r="K148" s="225"/>
      <c r="L148" s="229"/>
      <c r="M148" s="230"/>
      <c r="N148" s="231"/>
      <c r="O148" s="231"/>
      <c r="P148" s="231"/>
      <c r="Q148" s="231"/>
      <c r="R148" s="231"/>
      <c r="S148" s="231"/>
      <c r="T148" s="232"/>
      <c r="AT148" s="233" t="s">
        <v>234</v>
      </c>
      <c r="AU148" s="233" t="s">
        <v>86</v>
      </c>
      <c r="AV148" s="15" t="s">
        <v>84</v>
      </c>
      <c r="AW148" s="15" t="s">
        <v>37</v>
      </c>
      <c r="AX148" s="15" t="s">
        <v>76</v>
      </c>
      <c r="AY148" s="233" t="s">
        <v>225</v>
      </c>
    </row>
    <row r="149" spans="1:65" s="13" customFormat="1" ht="11.25">
      <c r="B149" s="187"/>
      <c r="C149" s="188"/>
      <c r="D149" s="189" t="s">
        <v>234</v>
      </c>
      <c r="E149" s="190" t="s">
        <v>19</v>
      </c>
      <c r="F149" s="191" t="s">
        <v>868</v>
      </c>
      <c r="G149" s="188"/>
      <c r="H149" s="192">
        <v>15.84</v>
      </c>
      <c r="I149" s="193"/>
      <c r="J149" s="188"/>
      <c r="K149" s="188"/>
      <c r="L149" s="194"/>
      <c r="M149" s="195"/>
      <c r="N149" s="196"/>
      <c r="O149" s="196"/>
      <c r="P149" s="196"/>
      <c r="Q149" s="196"/>
      <c r="R149" s="196"/>
      <c r="S149" s="196"/>
      <c r="T149" s="197"/>
      <c r="AT149" s="198" t="s">
        <v>234</v>
      </c>
      <c r="AU149" s="198" t="s">
        <v>86</v>
      </c>
      <c r="AV149" s="13" t="s">
        <v>86</v>
      </c>
      <c r="AW149" s="13" t="s">
        <v>37</v>
      </c>
      <c r="AX149" s="13" t="s">
        <v>76</v>
      </c>
      <c r="AY149" s="198" t="s">
        <v>225</v>
      </c>
    </row>
    <row r="150" spans="1:65" s="13" customFormat="1" ht="11.25">
      <c r="B150" s="187"/>
      <c r="C150" s="188"/>
      <c r="D150" s="189" t="s">
        <v>234</v>
      </c>
      <c r="E150" s="190" t="s">
        <v>19</v>
      </c>
      <c r="F150" s="191" t="s">
        <v>869</v>
      </c>
      <c r="G150" s="188"/>
      <c r="H150" s="192">
        <v>3</v>
      </c>
      <c r="I150" s="193"/>
      <c r="J150" s="188"/>
      <c r="K150" s="188"/>
      <c r="L150" s="194"/>
      <c r="M150" s="195"/>
      <c r="N150" s="196"/>
      <c r="O150" s="196"/>
      <c r="P150" s="196"/>
      <c r="Q150" s="196"/>
      <c r="R150" s="196"/>
      <c r="S150" s="196"/>
      <c r="T150" s="197"/>
      <c r="AT150" s="198" t="s">
        <v>234</v>
      </c>
      <c r="AU150" s="198" t="s">
        <v>86</v>
      </c>
      <c r="AV150" s="13" t="s">
        <v>86</v>
      </c>
      <c r="AW150" s="13" t="s">
        <v>37</v>
      </c>
      <c r="AX150" s="13" t="s">
        <v>76</v>
      </c>
      <c r="AY150" s="198" t="s">
        <v>225</v>
      </c>
    </row>
    <row r="151" spans="1:65" s="14" customFormat="1" ht="11.25">
      <c r="B151" s="199"/>
      <c r="C151" s="200"/>
      <c r="D151" s="189" t="s">
        <v>234</v>
      </c>
      <c r="E151" s="201" t="s">
        <v>772</v>
      </c>
      <c r="F151" s="202" t="s">
        <v>245</v>
      </c>
      <c r="G151" s="200"/>
      <c r="H151" s="203">
        <v>18.84</v>
      </c>
      <c r="I151" s="204"/>
      <c r="J151" s="200"/>
      <c r="K151" s="200"/>
      <c r="L151" s="205"/>
      <c r="M151" s="206"/>
      <c r="N151" s="207"/>
      <c r="O151" s="207"/>
      <c r="P151" s="207"/>
      <c r="Q151" s="207"/>
      <c r="R151" s="207"/>
      <c r="S151" s="207"/>
      <c r="T151" s="208"/>
      <c r="AT151" s="209" t="s">
        <v>234</v>
      </c>
      <c r="AU151" s="209" t="s">
        <v>86</v>
      </c>
      <c r="AV151" s="14" t="s">
        <v>232</v>
      </c>
      <c r="AW151" s="14" t="s">
        <v>37</v>
      </c>
      <c r="AX151" s="14" t="s">
        <v>84</v>
      </c>
      <c r="AY151" s="209" t="s">
        <v>225</v>
      </c>
    </row>
    <row r="152" spans="1:65" s="2" customFormat="1" ht="16.5" customHeight="1">
      <c r="A152" s="35"/>
      <c r="B152" s="36"/>
      <c r="C152" s="174" t="s">
        <v>145</v>
      </c>
      <c r="D152" s="174" t="s">
        <v>227</v>
      </c>
      <c r="E152" s="175" t="s">
        <v>328</v>
      </c>
      <c r="F152" s="176" t="s">
        <v>329</v>
      </c>
      <c r="G152" s="177" t="s">
        <v>230</v>
      </c>
      <c r="H152" s="178">
        <v>42.06</v>
      </c>
      <c r="I152" s="179"/>
      <c r="J152" s="180">
        <f>ROUND(I152*H152,2)</f>
        <v>0</v>
      </c>
      <c r="K152" s="176" t="s">
        <v>231</v>
      </c>
      <c r="L152" s="40"/>
      <c r="M152" s="181" t="s">
        <v>19</v>
      </c>
      <c r="N152" s="182" t="s">
        <v>47</v>
      </c>
      <c r="O152" s="65"/>
      <c r="P152" s="183">
        <f>O152*H152</f>
        <v>0</v>
      </c>
      <c r="Q152" s="183">
        <v>2.64E-3</v>
      </c>
      <c r="R152" s="183">
        <f>Q152*H152</f>
        <v>0.11103840000000001</v>
      </c>
      <c r="S152" s="183">
        <v>0</v>
      </c>
      <c r="T152" s="184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5" t="s">
        <v>232</v>
      </c>
      <c r="AT152" s="185" t="s">
        <v>227</v>
      </c>
      <c r="AU152" s="185" t="s">
        <v>86</v>
      </c>
      <c r="AY152" s="18" t="s">
        <v>225</v>
      </c>
      <c r="BE152" s="186">
        <f>IF(N152="základní",J152,0)</f>
        <v>0</v>
      </c>
      <c r="BF152" s="186">
        <f>IF(N152="snížená",J152,0)</f>
        <v>0</v>
      </c>
      <c r="BG152" s="186">
        <f>IF(N152="zákl. přenesená",J152,0)</f>
        <v>0</v>
      </c>
      <c r="BH152" s="186">
        <f>IF(N152="sníž. přenesená",J152,0)</f>
        <v>0</v>
      </c>
      <c r="BI152" s="186">
        <f>IF(N152="nulová",J152,0)</f>
        <v>0</v>
      </c>
      <c r="BJ152" s="18" t="s">
        <v>84</v>
      </c>
      <c r="BK152" s="186">
        <f>ROUND(I152*H152,2)</f>
        <v>0</v>
      </c>
      <c r="BL152" s="18" t="s">
        <v>232</v>
      </c>
      <c r="BM152" s="185" t="s">
        <v>870</v>
      </c>
    </row>
    <row r="153" spans="1:65" s="15" customFormat="1" ht="11.25">
      <c r="B153" s="224"/>
      <c r="C153" s="225"/>
      <c r="D153" s="189" t="s">
        <v>234</v>
      </c>
      <c r="E153" s="226" t="s">
        <v>19</v>
      </c>
      <c r="F153" s="227" t="s">
        <v>867</v>
      </c>
      <c r="G153" s="225"/>
      <c r="H153" s="226" t="s">
        <v>19</v>
      </c>
      <c r="I153" s="228"/>
      <c r="J153" s="225"/>
      <c r="K153" s="225"/>
      <c r="L153" s="229"/>
      <c r="M153" s="230"/>
      <c r="N153" s="231"/>
      <c r="O153" s="231"/>
      <c r="P153" s="231"/>
      <c r="Q153" s="231"/>
      <c r="R153" s="231"/>
      <c r="S153" s="231"/>
      <c r="T153" s="232"/>
      <c r="AT153" s="233" t="s">
        <v>234</v>
      </c>
      <c r="AU153" s="233" t="s">
        <v>86</v>
      </c>
      <c r="AV153" s="15" t="s">
        <v>84</v>
      </c>
      <c r="AW153" s="15" t="s">
        <v>37</v>
      </c>
      <c r="AX153" s="15" t="s">
        <v>76</v>
      </c>
      <c r="AY153" s="233" t="s">
        <v>225</v>
      </c>
    </row>
    <row r="154" spans="1:65" s="13" customFormat="1" ht="11.25">
      <c r="B154" s="187"/>
      <c r="C154" s="188"/>
      <c r="D154" s="189" t="s">
        <v>234</v>
      </c>
      <c r="E154" s="190" t="s">
        <v>19</v>
      </c>
      <c r="F154" s="191" t="s">
        <v>871</v>
      </c>
      <c r="G154" s="188"/>
      <c r="H154" s="192">
        <v>32.159999999999997</v>
      </c>
      <c r="I154" s="193"/>
      <c r="J154" s="188"/>
      <c r="K154" s="188"/>
      <c r="L154" s="194"/>
      <c r="M154" s="195"/>
      <c r="N154" s="196"/>
      <c r="O154" s="196"/>
      <c r="P154" s="196"/>
      <c r="Q154" s="196"/>
      <c r="R154" s="196"/>
      <c r="S154" s="196"/>
      <c r="T154" s="197"/>
      <c r="AT154" s="198" t="s">
        <v>234</v>
      </c>
      <c r="AU154" s="198" t="s">
        <v>86</v>
      </c>
      <c r="AV154" s="13" t="s">
        <v>86</v>
      </c>
      <c r="AW154" s="13" t="s">
        <v>37</v>
      </c>
      <c r="AX154" s="13" t="s">
        <v>76</v>
      </c>
      <c r="AY154" s="198" t="s">
        <v>225</v>
      </c>
    </row>
    <row r="155" spans="1:65" s="13" customFormat="1" ht="11.25">
      <c r="B155" s="187"/>
      <c r="C155" s="188"/>
      <c r="D155" s="189" t="s">
        <v>234</v>
      </c>
      <c r="E155" s="190" t="s">
        <v>19</v>
      </c>
      <c r="F155" s="191" t="s">
        <v>872</v>
      </c>
      <c r="G155" s="188"/>
      <c r="H155" s="192">
        <v>9.9</v>
      </c>
      <c r="I155" s="193"/>
      <c r="J155" s="188"/>
      <c r="K155" s="188"/>
      <c r="L155" s="194"/>
      <c r="M155" s="195"/>
      <c r="N155" s="196"/>
      <c r="O155" s="196"/>
      <c r="P155" s="196"/>
      <c r="Q155" s="196"/>
      <c r="R155" s="196"/>
      <c r="S155" s="196"/>
      <c r="T155" s="197"/>
      <c r="AT155" s="198" t="s">
        <v>234</v>
      </c>
      <c r="AU155" s="198" t="s">
        <v>86</v>
      </c>
      <c r="AV155" s="13" t="s">
        <v>86</v>
      </c>
      <c r="AW155" s="13" t="s">
        <v>37</v>
      </c>
      <c r="AX155" s="13" t="s">
        <v>76</v>
      </c>
      <c r="AY155" s="198" t="s">
        <v>225</v>
      </c>
    </row>
    <row r="156" spans="1:65" s="14" customFormat="1" ht="11.25">
      <c r="B156" s="199"/>
      <c r="C156" s="200"/>
      <c r="D156" s="189" t="s">
        <v>234</v>
      </c>
      <c r="E156" s="201" t="s">
        <v>19</v>
      </c>
      <c r="F156" s="202" t="s">
        <v>245</v>
      </c>
      <c r="G156" s="200"/>
      <c r="H156" s="203">
        <v>42.06</v>
      </c>
      <c r="I156" s="204"/>
      <c r="J156" s="200"/>
      <c r="K156" s="200"/>
      <c r="L156" s="205"/>
      <c r="M156" s="206"/>
      <c r="N156" s="207"/>
      <c r="O156" s="207"/>
      <c r="P156" s="207"/>
      <c r="Q156" s="207"/>
      <c r="R156" s="207"/>
      <c r="S156" s="207"/>
      <c r="T156" s="208"/>
      <c r="AT156" s="209" t="s">
        <v>234</v>
      </c>
      <c r="AU156" s="209" t="s">
        <v>86</v>
      </c>
      <c r="AV156" s="14" t="s">
        <v>232</v>
      </c>
      <c r="AW156" s="14" t="s">
        <v>37</v>
      </c>
      <c r="AX156" s="14" t="s">
        <v>84</v>
      </c>
      <c r="AY156" s="209" t="s">
        <v>225</v>
      </c>
    </row>
    <row r="157" spans="1:65" s="2" customFormat="1" ht="16.5" customHeight="1">
      <c r="A157" s="35"/>
      <c r="B157" s="36"/>
      <c r="C157" s="174" t="s">
        <v>148</v>
      </c>
      <c r="D157" s="174" t="s">
        <v>227</v>
      </c>
      <c r="E157" s="175" t="s">
        <v>355</v>
      </c>
      <c r="F157" s="176" t="s">
        <v>356</v>
      </c>
      <c r="G157" s="177" t="s">
        <v>230</v>
      </c>
      <c r="H157" s="178">
        <v>42.06</v>
      </c>
      <c r="I157" s="179"/>
      <c r="J157" s="180">
        <f>ROUND(I157*H157,2)</f>
        <v>0</v>
      </c>
      <c r="K157" s="176" t="s">
        <v>231</v>
      </c>
      <c r="L157" s="40"/>
      <c r="M157" s="181" t="s">
        <v>19</v>
      </c>
      <c r="N157" s="182" t="s">
        <v>47</v>
      </c>
      <c r="O157" s="65"/>
      <c r="P157" s="183">
        <f>O157*H157</f>
        <v>0</v>
      </c>
      <c r="Q157" s="183">
        <v>0</v>
      </c>
      <c r="R157" s="183">
        <f>Q157*H157</f>
        <v>0</v>
      </c>
      <c r="S157" s="183">
        <v>0</v>
      </c>
      <c r="T157" s="184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5" t="s">
        <v>232</v>
      </c>
      <c r="AT157" s="185" t="s">
        <v>227</v>
      </c>
      <c r="AU157" s="185" t="s">
        <v>86</v>
      </c>
      <c r="AY157" s="18" t="s">
        <v>225</v>
      </c>
      <c r="BE157" s="186">
        <f>IF(N157="základní",J157,0)</f>
        <v>0</v>
      </c>
      <c r="BF157" s="186">
        <f>IF(N157="snížená",J157,0)</f>
        <v>0</v>
      </c>
      <c r="BG157" s="186">
        <f>IF(N157="zákl. přenesená",J157,0)</f>
        <v>0</v>
      </c>
      <c r="BH157" s="186">
        <f>IF(N157="sníž. přenesená",J157,0)</f>
        <v>0</v>
      </c>
      <c r="BI157" s="186">
        <f>IF(N157="nulová",J157,0)</f>
        <v>0</v>
      </c>
      <c r="BJ157" s="18" t="s">
        <v>84</v>
      </c>
      <c r="BK157" s="186">
        <f>ROUND(I157*H157,2)</f>
        <v>0</v>
      </c>
      <c r="BL157" s="18" t="s">
        <v>232</v>
      </c>
      <c r="BM157" s="185" t="s">
        <v>873</v>
      </c>
    </row>
    <row r="158" spans="1:65" s="2" customFormat="1" ht="21.75" customHeight="1">
      <c r="A158" s="35"/>
      <c r="B158" s="36"/>
      <c r="C158" s="174" t="s">
        <v>151</v>
      </c>
      <c r="D158" s="174" t="s">
        <v>227</v>
      </c>
      <c r="E158" s="175" t="s">
        <v>874</v>
      </c>
      <c r="F158" s="176" t="s">
        <v>875</v>
      </c>
      <c r="G158" s="177" t="s">
        <v>361</v>
      </c>
      <c r="H158" s="178">
        <v>0.84799999999999998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1.0606199999999999</v>
      </c>
      <c r="R158" s="183">
        <f>Q158*H158</f>
        <v>0.89940575999999983</v>
      </c>
      <c r="S158" s="183">
        <v>0</v>
      </c>
      <c r="T158" s="184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876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877</v>
      </c>
      <c r="G159" s="188"/>
      <c r="H159" s="192">
        <v>0.84799999999999998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84</v>
      </c>
      <c r="AY159" s="198" t="s">
        <v>225</v>
      </c>
    </row>
    <row r="160" spans="1:65" s="2" customFormat="1" ht="24">
      <c r="A160" s="35"/>
      <c r="B160" s="36"/>
      <c r="C160" s="174" t="s">
        <v>154</v>
      </c>
      <c r="D160" s="174" t="s">
        <v>227</v>
      </c>
      <c r="E160" s="175" t="s">
        <v>359</v>
      </c>
      <c r="F160" s="176" t="s">
        <v>360</v>
      </c>
      <c r="G160" s="177" t="s">
        <v>361</v>
      </c>
      <c r="H160" s="178">
        <v>0.754</v>
      </c>
      <c r="I160" s="179"/>
      <c r="J160" s="180">
        <f>ROUND(I160*H160,2)</f>
        <v>0</v>
      </c>
      <c r="K160" s="176" t="s">
        <v>231</v>
      </c>
      <c r="L160" s="40"/>
      <c r="M160" s="181" t="s">
        <v>19</v>
      </c>
      <c r="N160" s="182" t="s">
        <v>47</v>
      </c>
      <c r="O160" s="65"/>
      <c r="P160" s="183">
        <f>O160*H160</f>
        <v>0</v>
      </c>
      <c r="Q160" s="183">
        <v>1.06277</v>
      </c>
      <c r="R160" s="183">
        <f>Q160*H160</f>
        <v>0.80132857999999996</v>
      </c>
      <c r="S160" s="183">
        <v>0</v>
      </c>
      <c r="T160" s="184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5" t="s">
        <v>232</v>
      </c>
      <c r="AT160" s="185" t="s">
        <v>227</v>
      </c>
      <c r="AU160" s="185" t="s">
        <v>86</v>
      </c>
      <c r="AY160" s="18" t="s">
        <v>225</v>
      </c>
      <c r="BE160" s="186">
        <f>IF(N160="základní",J160,0)</f>
        <v>0</v>
      </c>
      <c r="BF160" s="186">
        <f>IF(N160="snížená",J160,0)</f>
        <v>0</v>
      </c>
      <c r="BG160" s="186">
        <f>IF(N160="zákl. přenesená",J160,0)</f>
        <v>0</v>
      </c>
      <c r="BH160" s="186">
        <f>IF(N160="sníž. přenesená",J160,0)</f>
        <v>0</v>
      </c>
      <c r="BI160" s="186">
        <f>IF(N160="nulová",J160,0)</f>
        <v>0</v>
      </c>
      <c r="BJ160" s="18" t="s">
        <v>84</v>
      </c>
      <c r="BK160" s="186">
        <f>ROUND(I160*H160,2)</f>
        <v>0</v>
      </c>
      <c r="BL160" s="18" t="s">
        <v>232</v>
      </c>
      <c r="BM160" s="185" t="s">
        <v>878</v>
      </c>
    </row>
    <row r="161" spans="1:65" s="13" customFormat="1" ht="11.25">
      <c r="B161" s="187"/>
      <c r="C161" s="188"/>
      <c r="D161" s="189" t="s">
        <v>234</v>
      </c>
      <c r="E161" s="190" t="s">
        <v>19</v>
      </c>
      <c r="F161" s="191" t="s">
        <v>879</v>
      </c>
      <c r="G161" s="188"/>
      <c r="H161" s="192">
        <v>0.754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84</v>
      </c>
      <c r="AY161" s="198" t="s">
        <v>225</v>
      </c>
    </row>
    <row r="162" spans="1:65" s="12" customFormat="1" ht="22.9" customHeight="1">
      <c r="B162" s="158"/>
      <c r="C162" s="159"/>
      <c r="D162" s="160" t="s">
        <v>75</v>
      </c>
      <c r="E162" s="172" t="s">
        <v>327</v>
      </c>
      <c r="F162" s="172" t="s">
        <v>364</v>
      </c>
      <c r="G162" s="159"/>
      <c r="H162" s="159"/>
      <c r="I162" s="162"/>
      <c r="J162" s="173">
        <f>BK162</f>
        <v>0</v>
      </c>
      <c r="K162" s="159"/>
      <c r="L162" s="164"/>
      <c r="M162" s="165"/>
      <c r="N162" s="166"/>
      <c r="O162" s="166"/>
      <c r="P162" s="167">
        <f>SUM(P163:P186)</f>
        <v>0</v>
      </c>
      <c r="Q162" s="166"/>
      <c r="R162" s="167">
        <f>SUM(R163:R186)</f>
        <v>0</v>
      </c>
      <c r="S162" s="166"/>
      <c r="T162" s="168">
        <f>SUM(T163:T186)</f>
        <v>0</v>
      </c>
      <c r="AR162" s="169" t="s">
        <v>84</v>
      </c>
      <c r="AT162" s="170" t="s">
        <v>75</v>
      </c>
      <c r="AU162" s="170" t="s">
        <v>84</v>
      </c>
      <c r="AY162" s="169" t="s">
        <v>225</v>
      </c>
      <c r="BK162" s="171">
        <f>SUM(BK163:BK186)</f>
        <v>0</v>
      </c>
    </row>
    <row r="163" spans="1:65" s="2" customFormat="1" ht="24">
      <c r="A163" s="35"/>
      <c r="B163" s="36"/>
      <c r="C163" s="174" t="s">
        <v>157</v>
      </c>
      <c r="D163" s="174" t="s">
        <v>227</v>
      </c>
      <c r="E163" s="175" t="s">
        <v>880</v>
      </c>
      <c r="F163" s="176" t="s">
        <v>881</v>
      </c>
      <c r="G163" s="177" t="s">
        <v>230</v>
      </c>
      <c r="H163" s="178">
        <v>19</v>
      </c>
      <c r="I163" s="179"/>
      <c r="J163" s="180">
        <f>ROUND(I163*H163,2)</f>
        <v>0</v>
      </c>
      <c r="K163" s="176" t="s">
        <v>231</v>
      </c>
      <c r="L163" s="40"/>
      <c r="M163" s="181" t="s">
        <v>19</v>
      </c>
      <c r="N163" s="182" t="s">
        <v>47</v>
      </c>
      <c r="O163" s="65"/>
      <c r="P163" s="183">
        <f>O163*H163</f>
        <v>0</v>
      </c>
      <c r="Q163" s="183">
        <v>0</v>
      </c>
      <c r="R163" s="183">
        <f>Q163*H163</f>
        <v>0</v>
      </c>
      <c r="S163" s="183">
        <v>0</v>
      </c>
      <c r="T163" s="184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5" t="s">
        <v>232</v>
      </c>
      <c r="AT163" s="185" t="s">
        <v>227</v>
      </c>
      <c r="AU163" s="185" t="s">
        <v>86</v>
      </c>
      <c r="AY163" s="18" t="s">
        <v>225</v>
      </c>
      <c r="BE163" s="186">
        <f>IF(N163="základní",J163,0)</f>
        <v>0</v>
      </c>
      <c r="BF163" s="186">
        <f>IF(N163="snížená",J163,0)</f>
        <v>0</v>
      </c>
      <c r="BG163" s="186">
        <f>IF(N163="zákl. přenesená",J163,0)</f>
        <v>0</v>
      </c>
      <c r="BH163" s="186">
        <f>IF(N163="sníž. přenesená",J163,0)</f>
        <v>0</v>
      </c>
      <c r="BI163" s="186">
        <f>IF(N163="nulová",J163,0)</f>
        <v>0</v>
      </c>
      <c r="BJ163" s="18" t="s">
        <v>84</v>
      </c>
      <c r="BK163" s="186">
        <f>ROUND(I163*H163,2)</f>
        <v>0</v>
      </c>
      <c r="BL163" s="18" t="s">
        <v>232</v>
      </c>
      <c r="BM163" s="185" t="s">
        <v>882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804</v>
      </c>
      <c r="G164" s="188"/>
      <c r="H164" s="192">
        <v>19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84</v>
      </c>
      <c r="AY164" s="198" t="s">
        <v>225</v>
      </c>
    </row>
    <row r="165" spans="1:65" s="2" customFormat="1" ht="48">
      <c r="A165" s="35"/>
      <c r="B165" s="36"/>
      <c r="C165" s="174" t="s">
        <v>160</v>
      </c>
      <c r="D165" s="174" t="s">
        <v>227</v>
      </c>
      <c r="E165" s="175" t="s">
        <v>883</v>
      </c>
      <c r="F165" s="176" t="s">
        <v>884</v>
      </c>
      <c r="G165" s="177" t="s">
        <v>230</v>
      </c>
      <c r="H165" s="178">
        <v>69</v>
      </c>
      <c r="I165" s="179"/>
      <c r="J165" s="180">
        <f>ROUND(I165*H165,2)</f>
        <v>0</v>
      </c>
      <c r="K165" s="176" t="s">
        <v>231</v>
      </c>
      <c r="L165" s="40"/>
      <c r="M165" s="181" t="s">
        <v>19</v>
      </c>
      <c r="N165" s="182" t="s">
        <v>47</v>
      </c>
      <c r="O165" s="65"/>
      <c r="P165" s="183">
        <f>O165*H165</f>
        <v>0</v>
      </c>
      <c r="Q165" s="183">
        <v>0</v>
      </c>
      <c r="R165" s="183">
        <f>Q165*H165</f>
        <v>0</v>
      </c>
      <c r="S165" s="183">
        <v>0</v>
      </c>
      <c r="T165" s="184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5" t="s">
        <v>232</v>
      </c>
      <c r="AT165" s="185" t="s">
        <v>227</v>
      </c>
      <c r="AU165" s="185" t="s">
        <v>86</v>
      </c>
      <c r="AY165" s="18" t="s">
        <v>225</v>
      </c>
      <c r="BE165" s="186">
        <f>IF(N165="základní",J165,0)</f>
        <v>0</v>
      </c>
      <c r="BF165" s="186">
        <f>IF(N165="snížená",J165,0)</f>
        <v>0</v>
      </c>
      <c r="BG165" s="186">
        <f>IF(N165="zákl. přenesená",J165,0)</f>
        <v>0</v>
      </c>
      <c r="BH165" s="186">
        <f>IF(N165="sníž. přenesená",J165,0)</f>
        <v>0</v>
      </c>
      <c r="BI165" s="186">
        <f>IF(N165="nulová",J165,0)</f>
        <v>0</v>
      </c>
      <c r="BJ165" s="18" t="s">
        <v>84</v>
      </c>
      <c r="BK165" s="186">
        <f>ROUND(I165*H165,2)</f>
        <v>0</v>
      </c>
      <c r="BL165" s="18" t="s">
        <v>232</v>
      </c>
      <c r="BM165" s="185" t="s">
        <v>885</v>
      </c>
    </row>
    <row r="166" spans="1:65" s="13" customFormat="1" ht="11.25">
      <c r="B166" s="187"/>
      <c r="C166" s="188"/>
      <c r="D166" s="189" t="s">
        <v>234</v>
      </c>
      <c r="E166" s="190" t="s">
        <v>19</v>
      </c>
      <c r="F166" s="191" t="s">
        <v>804</v>
      </c>
      <c r="G166" s="188"/>
      <c r="H166" s="192">
        <v>19</v>
      </c>
      <c r="I166" s="193"/>
      <c r="J166" s="188"/>
      <c r="K166" s="188"/>
      <c r="L166" s="194"/>
      <c r="M166" s="195"/>
      <c r="N166" s="196"/>
      <c r="O166" s="196"/>
      <c r="P166" s="196"/>
      <c r="Q166" s="196"/>
      <c r="R166" s="196"/>
      <c r="S166" s="196"/>
      <c r="T166" s="197"/>
      <c r="AT166" s="198" t="s">
        <v>234</v>
      </c>
      <c r="AU166" s="198" t="s">
        <v>86</v>
      </c>
      <c r="AV166" s="13" t="s">
        <v>86</v>
      </c>
      <c r="AW166" s="13" t="s">
        <v>37</v>
      </c>
      <c r="AX166" s="13" t="s">
        <v>76</v>
      </c>
      <c r="AY166" s="198" t="s">
        <v>225</v>
      </c>
    </row>
    <row r="167" spans="1:65" s="13" customFormat="1" ht="11.25">
      <c r="B167" s="187"/>
      <c r="C167" s="188"/>
      <c r="D167" s="189" t="s">
        <v>234</v>
      </c>
      <c r="E167" s="190" t="s">
        <v>19</v>
      </c>
      <c r="F167" s="191" t="s">
        <v>1323</v>
      </c>
      <c r="G167" s="188"/>
      <c r="H167" s="192">
        <v>50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76</v>
      </c>
      <c r="AY167" s="198" t="s">
        <v>225</v>
      </c>
    </row>
    <row r="168" spans="1:65" s="14" customFormat="1" ht="11.25">
      <c r="B168" s="199"/>
      <c r="C168" s="200"/>
      <c r="D168" s="189" t="s">
        <v>234</v>
      </c>
      <c r="E168" s="201" t="s">
        <v>19</v>
      </c>
      <c r="F168" s="202" t="s">
        <v>245</v>
      </c>
      <c r="G168" s="200"/>
      <c r="H168" s="203">
        <v>69</v>
      </c>
      <c r="I168" s="204"/>
      <c r="J168" s="200"/>
      <c r="K168" s="200"/>
      <c r="L168" s="205"/>
      <c r="M168" s="206"/>
      <c r="N168" s="207"/>
      <c r="O168" s="207"/>
      <c r="P168" s="207"/>
      <c r="Q168" s="207"/>
      <c r="R168" s="207"/>
      <c r="S168" s="207"/>
      <c r="T168" s="208"/>
      <c r="AT168" s="209" t="s">
        <v>234</v>
      </c>
      <c r="AU168" s="209" t="s">
        <v>86</v>
      </c>
      <c r="AV168" s="14" t="s">
        <v>232</v>
      </c>
      <c r="AW168" s="14" t="s">
        <v>37</v>
      </c>
      <c r="AX168" s="14" t="s">
        <v>84</v>
      </c>
      <c r="AY168" s="209" t="s">
        <v>225</v>
      </c>
    </row>
    <row r="169" spans="1:65" s="2" customFormat="1" ht="36">
      <c r="A169" s="35"/>
      <c r="B169" s="36"/>
      <c r="C169" s="174" t="s">
        <v>163</v>
      </c>
      <c r="D169" s="174" t="s">
        <v>227</v>
      </c>
      <c r="E169" s="175" t="s">
        <v>886</v>
      </c>
      <c r="F169" s="176" t="s">
        <v>887</v>
      </c>
      <c r="G169" s="177" t="s">
        <v>230</v>
      </c>
      <c r="H169" s="178">
        <v>19</v>
      </c>
      <c r="I169" s="179"/>
      <c r="J169" s="180">
        <f>ROUND(I169*H169,2)</f>
        <v>0</v>
      </c>
      <c r="K169" s="176" t="s">
        <v>231</v>
      </c>
      <c r="L169" s="40"/>
      <c r="M169" s="181" t="s">
        <v>19</v>
      </c>
      <c r="N169" s="182" t="s">
        <v>47</v>
      </c>
      <c r="O169" s="65"/>
      <c r="P169" s="183">
        <f>O169*H169</f>
        <v>0</v>
      </c>
      <c r="Q169" s="183">
        <v>0</v>
      </c>
      <c r="R169" s="183">
        <f>Q169*H169</f>
        <v>0</v>
      </c>
      <c r="S169" s="183">
        <v>0</v>
      </c>
      <c r="T169" s="184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5" t="s">
        <v>232</v>
      </c>
      <c r="AT169" s="185" t="s">
        <v>227</v>
      </c>
      <c r="AU169" s="185" t="s">
        <v>86</v>
      </c>
      <c r="AY169" s="18" t="s">
        <v>225</v>
      </c>
      <c r="BE169" s="186">
        <f>IF(N169="základní",J169,0)</f>
        <v>0</v>
      </c>
      <c r="BF169" s="186">
        <f>IF(N169="snížená",J169,0)</f>
        <v>0</v>
      </c>
      <c r="BG169" s="186">
        <f>IF(N169="zákl. přenesená",J169,0)</f>
        <v>0</v>
      </c>
      <c r="BH169" s="186">
        <f>IF(N169="sníž. přenesená",J169,0)</f>
        <v>0</v>
      </c>
      <c r="BI169" s="186">
        <f>IF(N169="nulová",J169,0)</f>
        <v>0</v>
      </c>
      <c r="BJ169" s="18" t="s">
        <v>84</v>
      </c>
      <c r="BK169" s="186">
        <f>ROUND(I169*H169,2)</f>
        <v>0</v>
      </c>
      <c r="BL169" s="18" t="s">
        <v>232</v>
      </c>
      <c r="BM169" s="185" t="s">
        <v>888</v>
      </c>
    </row>
    <row r="170" spans="1:65" s="13" customFormat="1" ht="11.25">
      <c r="B170" s="187"/>
      <c r="C170" s="188"/>
      <c r="D170" s="189" t="s">
        <v>234</v>
      </c>
      <c r="E170" s="190" t="s">
        <v>19</v>
      </c>
      <c r="F170" s="191" t="s">
        <v>804</v>
      </c>
      <c r="G170" s="188"/>
      <c r="H170" s="192">
        <v>19</v>
      </c>
      <c r="I170" s="193"/>
      <c r="J170" s="188"/>
      <c r="K170" s="188"/>
      <c r="L170" s="194"/>
      <c r="M170" s="195"/>
      <c r="N170" s="196"/>
      <c r="O170" s="196"/>
      <c r="P170" s="196"/>
      <c r="Q170" s="196"/>
      <c r="R170" s="196"/>
      <c r="S170" s="196"/>
      <c r="T170" s="197"/>
      <c r="AT170" s="198" t="s">
        <v>234</v>
      </c>
      <c r="AU170" s="198" t="s">
        <v>86</v>
      </c>
      <c r="AV170" s="13" t="s">
        <v>86</v>
      </c>
      <c r="AW170" s="13" t="s">
        <v>37</v>
      </c>
      <c r="AX170" s="13" t="s">
        <v>84</v>
      </c>
      <c r="AY170" s="198" t="s">
        <v>225</v>
      </c>
    </row>
    <row r="171" spans="1:65" s="2" customFormat="1" ht="36">
      <c r="A171" s="35"/>
      <c r="B171" s="36"/>
      <c r="C171" s="174" t="s">
        <v>166</v>
      </c>
      <c r="D171" s="174" t="s">
        <v>227</v>
      </c>
      <c r="E171" s="175" t="s">
        <v>1332</v>
      </c>
      <c r="F171" s="176" t="s">
        <v>1333</v>
      </c>
      <c r="G171" s="177" t="s">
        <v>230</v>
      </c>
      <c r="H171" s="178">
        <v>50</v>
      </c>
      <c r="I171" s="179"/>
      <c r="J171" s="180">
        <f>ROUND(I171*H171,2)</f>
        <v>0</v>
      </c>
      <c r="K171" s="176" t="s">
        <v>231</v>
      </c>
      <c r="L171" s="40"/>
      <c r="M171" s="181" t="s">
        <v>19</v>
      </c>
      <c r="N171" s="182" t="s">
        <v>47</v>
      </c>
      <c r="O171" s="65"/>
      <c r="P171" s="183">
        <f>O171*H171</f>
        <v>0</v>
      </c>
      <c r="Q171" s="183">
        <v>0</v>
      </c>
      <c r="R171" s="183">
        <f>Q171*H171</f>
        <v>0</v>
      </c>
      <c r="S171" s="183">
        <v>0</v>
      </c>
      <c r="T171" s="184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5" t="s">
        <v>232</v>
      </c>
      <c r="AT171" s="185" t="s">
        <v>227</v>
      </c>
      <c r="AU171" s="185" t="s">
        <v>86</v>
      </c>
      <c r="AY171" s="18" t="s">
        <v>225</v>
      </c>
      <c r="BE171" s="186">
        <f>IF(N171="základní",J171,0)</f>
        <v>0</v>
      </c>
      <c r="BF171" s="186">
        <f>IF(N171="snížená",J171,0)</f>
        <v>0</v>
      </c>
      <c r="BG171" s="186">
        <f>IF(N171="zákl. přenesená",J171,0)</f>
        <v>0</v>
      </c>
      <c r="BH171" s="186">
        <f>IF(N171="sníž. přenesená",J171,0)</f>
        <v>0</v>
      </c>
      <c r="BI171" s="186">
        <f>IF(N171="nulová",J171,0)</f>
        <v>0</v>
      </c>
      <c r="BJ171" s="18" t="s">
        <v>84</v>
      </c>
      <c r="BK171" s="186">
        <f>ROUND(I171*H171,2)</f>
        <v>0</v>
      </c>
      <c r="BL171" s="18" t="s">
        <v>232</v>
      </c>
      <c r="BM171" s="185" t="s">
        <v>1334</v>
      </c>
    </row>
    <row r="172" spans="1:65" s="13" customFormat="1" ht="11.25">
      <c r="B172" s="187"/>
      <c r="C172" s="188"/>
      <c r="D172" s="189" t="s">
        <v>234</v>
      </c>
      <c r="E172" s="190" t="s">
        <v>19</v>
      </c>
      <c r="F172" s="191" t="s">
        <v>1323</v>
      </c>
      <c r="G172" s="188"/>
      <c r="H172" s="192">
        <v>50</v>
      </c>
      <c r="I172" s="193"/>
      <c r="J172" s="188"/>
      <c r="K172" s="188"/>
      <c r="L172" s="194"/>
      <c r="M172" s="195"/>
      <c r="N172" s="196"/>
      <c r="O172" s="196"/>
      <c r="P172" s="196"/>
      <c r="Q172" s="196"/>
      <c r="R172" s="196"/>
      <c r="S172" s="196"/>
      <c r="T172" s="197"/>
      <c r="AT172" s="198" t="s">
        <v>234</v>
      </c>
      <c r="AU172" s="198" t="s">
        <v>86</v>
      </c>
      <c r="AV172" s="13" t="s">
        <v>86</v>
      </c>
      <c r="AW172" s="13" t="s">
        <v>37</v>
      </c>
      <c r="AX172" s="13" t="s">
        <v>84</v>
      </c>
      <c r="AY172" s="198" t="s">
        <v>225</v>
      </c>
    </row>
    <row r="173" spans="1:65" s="2" customFormat="1" ht="24">
      <c r="A173" s="35"/>
      <c r="B173" s="36"/>
      <c r="C173" s="174" t="s">
        <v>169</v>
      </c>
      <c r="D173" s="174" t="s">
        <v>227</v>
      </c>
      <c r="E173" s="175" t="s">
        <v>1335</v>
      </c>
      <c r="F173" s="176" t="s">
        <v>1336</v>
      </c>
      <c r="G173" s="177" t="s">
        <v>230</v>
      </c>
      <c r="H173" s="178">
        <v>50</v>
      </c>
      <c r="I173" s="179"/>
      <c r="J173" s="180">
        <f>ROUND(I173*H173,2)</f>
        <v>0</v>
      </c>
      <c r="K173" s="176" t="s">
        <v>231</v>
      </c>
      <c r="L173" s="40"/>
      <c r="M173" s="181" t="s">
        <v>19</v>
      </c>
      <c r="N173" s="182" t="s">
        <v>47</v>
      </c>
      <c r="O173" s="65"/>
      <c r="P173" s="183">
        <f>O173*H173</f>
        <v>0</v>
      </c>
      <c r="Q173" s="183">
        <v>0</v>
      </c>
      <c r="R173" s="183">
        <f>Q173*H173</f>
        <v>0</v>
      </c>
      <c r="S173" s="183">
        <v>0</v>
      </c>
      <c r="T173" s="184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5" t="s">
        <v>232</v>
      </c>
      <c r="AT173" s="185" t="s">
        <v>227</v>
      </c>
      <c r="AU173" s="185" t="s">
        <v>86</v>
      </c>
      <c r="AY173" s="18" t="s">
        <v>225</v>
      </c>
      <c r="BE173" s="186">
        <f>IF(N173="základní",J173,0)</f>
        <v>0</v>
      </c>
      <c r="BF173" s="186">
        <f>IF(N173="snížená",J173,0)</f>
        <v>0</v>
      </c>
      <c r="BG173" s="186">
        <f>IF(N173="zákl. přenesená",J173,0)</f>
        <v>0</v>
      </c>
      <c r="BH173" s="186">
        <f>IF(N173="sníž. přenesená",J173,0)</f>
        <v>0</v>
      </c>
      <c r="BI173" s="186">
        <f>IF(N173="nulová",J173,0)</f>
        <v>0</v>
      </c>
      <c r="BJ173" s="18" t="s">
        <v>84</v>
      </c>
      <c r="BK173" s="186">
        <f>ROUND(I173*H173,2)</f>
        <v>0</v>
      </c>
      <c r="BL173" s="18" t="s">
        <v>232</v>
      </c>
      <c r="BM173" s="185" t="s">
        <v>1337</v>
      </c>
    </row>
    <row r="174" spans="1:65" s="13" customFormat="1" ht="11.25">
      <c r="B174" s="187"/>
      <c r="C174" s="188"/>
      <c r="D174" s="189" t="s">
        <v>234</v>
      </c>
      <c r="E174" s="190" t="s">
        <v>19</v>
      </c>
      <c r="F174" s="191" t="s">
        <v>1323</v>
      </c>
      <c r="G174" s="188"/>
      <c r="H174" s="192">
        <v>50</v>
      </c>
      <c r="I174" s="193"/>
      <c r="J174" s="188"/>
      <c r="K174" s="188"/>
      <c r="L174" s="194"/>
      <c r="M174" s="195"/>
      <c r="N174" s="196"/>
      <c r="O174" s="196"/>
      <c r="P174" s="196"/>
      <c r="Q174" s="196"/>
      <c r="R174" s="196"/>
      <c r="S174" s="196"/>
      <c r="T174" s="197"/>
      <c r="AT174" s="198" t="s">
        <v>234</v>
      </c>
      <c r="AU174" s="198" t="s">
        <v>86</v>
      </c>
      <c r="AV174" s="13" t="s">
        <v>86</v>
      </c>
      <c r="AW174" s="13" t="s">
        <v>37</v>
      </c>
      <c r="AX174" s="13" t="s">
        <v>84</v>
      </c>
      <c r="AY174" s="198" t="s">
        <v>225</v>
      </c>
    </row>
    <row r="175" spans="1:65" s="2" customFormat="1" ht="24">
      <c r="A175" s="35"/>
      <c r="B175" s="36"/>
      <c r="C175" s="174" t="s">
        <v>172</v>
      </c>
      <c r="D175" s="174" t="s">
        <v>227</v>
      </c>
      <c r="E175" s="175" t="s">
        <v>889</v>
      </c>
      <c r="F175" s="176" t="s">
        <v>890</v>
      </c>
      <c r="G175" s="177" t="s">
        <v>230</v>
      </c>
      <c r="H175" s="178">
        <v>19</v>
      </c>
      <c r="I175" s="179"/>
      <c r="J175" s="180">
        <f>ROUND(I175*H175,2)</f>
        <v>0</v>
      </c>
      <c r="K175" s="176" t="s">
        <v>231</v>
      </c>
      <c r="L175" s="40"/>
      <c r="M175" s="181" t="s">
        <v>19</v>
      </c>
      <c r="N175" s="182" t="s">
        <v>47</v>
      </c>
      <c r="O175" s="65"/>
      <c r="P175" s="183">
        <f>O175*H175</f>
        <v>0</v>
      </c>
      <c r="Q175" s="183">
        <v>0</v>
      </c>
      <c r="R175" s="183">
        <f>Q175*H175</f>
        <v>0</v>
      </c>
      <c r="S175" s="183">
        <v>0</v>
      </c>
      <c r="T175" s="184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5" t="s">
        <v>232</v>
      </c>
      <c r="AT175" s="185" t="s">
        <v>227</v>
      </c>
      <c r="AU175" s="185" t="s">
        <v>86</v>
      </c>
      <c r="AY175" s="18" t="s">
        <v>225</v>
      </c>
      <c r="BE175" s="186">
        <f>IF(N175="základní",J175,0)</f>
        <v>0</v>
      </c>
      <c r="BF175" s="186">
        <f>IF(N175="snížená",J175,0)</f>
        <v>0</v>
      </c>
      <c r="BG175" s="186">
        <f>IF(N175="zákl. přenesená",J175,0)</f>
        <v>0</v>
      </c>
      <c r="BH175" s="186">
        <f>IF(N175="sníž. přenesená",J175,0)</f>
        <v>0</v>
      </c>
      <c r="BI175" s="186">
        <f>IF(N175="nulová",J175,0)</f>
        <v>0</v>
      </c>
      <c r="BJ175" s="18" t="s">
        <v>84</v>
      </c>
      <c r="BK175" s="186">
        <f>ROUND(I175*H175,2)</f>
        <v>0</v>
      </c>
      <c r="BL175" s="18" t="s">
        <v>232</v>
      </c>
      <c r="BM175" s="185" t="s">
        <v>891</v>
      </c>
    </row>
    <row r="176" spans="1:65" s="13" customFormat="1" ht="11.25">
      <c r="B176" s="187"/>
      <c r="C176" s="188"/>
      <c r="D176" s="189" t="s">
        <v>234</v>
      </c>
      <c r="E176" s="190" t="s">
        <v>19</v>
      </c>
      <c r="F176" s="191" t="s">
        <v>804</v>
      </c>
      <c r="G176" s="188"/>
      <c r="H176" s="192">
        <v>19</v>
      </c>
      <c r="I176" s="193"/>
      <c r="J176" s="188"/>
      <c r="K176" s="188"/>
      <c r="L176" s="194"/>
      <c r="M176" s="195"/>
      <c r="N176" s="196"/>
      <c r="O176" s="196"/>
      <c r="P176" s="196"/>
      <c r="Q176" s="196"/>
      <c r="R176" s="196"/>
      <c r="S176" s="196"/>
      <c r="T176" s="197"/>
      <c r="AT176" s="198" t="s">
        <v>234</v>
      </c>
      <c r="AU176" s="198" t="s">
        <v>86</v>
      </c>
      <c r="AV176" s="13" t="s">
        <v>86</v>
      </c>
      <c r="AW176" s="13" t="s">
        <v>37</v>
      </c>
      <c r="AX176" s="13" t="s">
        <v>84</v>
      </c>
      <c r="AY176" s="198" t="s">
        <v>225</v>
      </c>
    </row>
    <row r="177" spans="1:65" s="2" customFormat="1" ht="24">
      <c r="A177" s="35"/>
      <c r="B177" s="36"/>
      <c r="C177" s="174" t="s">
        <v>175</v>
      </c>
      <c r="D177" s="174" t="s">
        <v>227</v>
      </c>
      <c r="E177" s="175" t="s">
        <v>892</v>
      </c>
      <c r="F177" s="176" t="s">
        <v>893</v>
      </c>
      <c r="G177" s="177" t="s">
        <v>230</v>
      </c>
      <c r="H177" s="178">
        <v>76.099999999999994</v>
      </c>
      <c r="I177" s="179"/>
      <c r="J177" s="180">
        <f>ROUND(I177*H177,2)</f>
        <v>0</v>
      </c>
      <c r="K177" s="176" t="s">
        <v>231</v>
      </c>
      <c r="L177" s="40"/>
      <c r="M177" s="181" t="s">
        <v>19</v>
      </c>
      <c r="N177" s="182" t="s">
        <v>47</v>
      </c>
      <c r="O177" s="65"/>
      <c r="P177" s="183">
        <f>O177*H177</f>
        <v>0</v>
      </c>
      <c r="Q177" s="183">
        <v>0</v>
      </c>
      <c r="R177" s="183">
        <f>Q177*H177</f>
        <v>0</v>
      </c>
      <c r="S177" s="183">
        <v>0</v>
      </c>
      <c r="T177" s="184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5" t="s">
        <v>232</v>
      </c>
      <c r="AT177" s="185" t="s">
        <v>227</v>
      </c>
      <c r="AU177" s="185" t="s">
        <v>86</v>
      </c>
      <c r="AY177" s="18" t="s">
        <v>225</v>
      </c>
      <c r="BE177" s="186">
        <f>IF(N177="základní",J177,0)</f>
        <v>0</v>
      </c>
      <c r="BF177" s="186">
        <f>IF(N177="snížená",J177,0)</f>
        <v>0</v>
      </c>
      <c r="BG177" s="186">
        <f>IF(N177="zákl. přenesená",J177,0)</f>
        <v>0</v>
      </c>
      <c r="BH177" s="186">
        <f>IF(N177="sníž. přenesená",J177,0)</f>
        <v>0</v>
      </c>
      <c r="BI177" s="186">
        <f>IF(N177="nulová",J177,0)</f>
        <v>0</v>
      </c>
      <c r="BJ177" s="18" t="s">
        <v>84</v>
      </c>
      <c r="BK177" s="186">
        <f>ROUND(I177*H177,2)</f>
        <v>0</v>
      </c>
      <c r="BL177" s="18" t="s">
        <v>232</v>
      </c>
      <c r="BM177" s="185" t="s">
        <v>894</v>
      </c>
    </row>
    <row r="178" spans="1:65" s="13" customFormat="1" ht="11.25">
      <c r="B178" s="187"/>
      <c r="C178" s="188"/>
      <c r="D178" s="189" t="s">
        <v>234</v>
      </c>
      <c r="E178" s="190" t="s">
        <v>19</v>
      </c>
      <c r="F178" s="191" t="s">
        <v>804</v>
      </c>
      <c r="G178" s="188"/>
      <c r="H178" s="192">
        <v>19</v>
      </c>
      <c r="I178" s="193"/>
      <c r="J178" s="188"/>
      <c r="K178" s="188"/>
      <c r="L178" s="194"/>
      <c r="M178" s="195"/>
      <c r="N178" s="196"/>
      <c r="O178" s="196"/>
      <c r="P178" s="196"/>
      <c r="Q178" s="196"/>
      <c r="R178" s="196"/>
      <c r="S178" s="196"/>
      <c r="T178" s="197"/>
      <c r="AT178" s="198" t="s">
        <v>234</v>
      </c>
      <c r="AU178" s="198" t="s">
        <v>86</v>
      </c>
      <c r="AV178" s="13" t="s">
        <v>86</v>
      </c>
      <c r="AW178" s="13" t="s">
        <v>37</v>
      </c>
      <c r="AX178" s="13" t="s">
        <v>76</v>
      </c>
      <c r="AY178" s="198" t="s">
        <v>225</v>
      </c>
    </row>
    <row r="179" spans="1:65" s="13" customFormat="1" ht="11.25">
      <c r="B179" s="187"/>
      <c r="C179" s="188"/>
      <c r="D179" s="189" t="s">
        <v>234</v>
      </c>
      <c r="E179" s="190" t="s">
        <v>19</v>
      </c>
      <c r="F179" s="191" t="s">
        <v>820</v>
      </c>
      <c r="G179" s="188"/>
      <c r="H179" s="192">
        <v>57.1</v>
      </c>
      <c r="I179" s="193"/>
      <c r="J179" s="188"/>
      <c r="K179" s="188"/>
      <c r="L179" s="194"/>
      <c r="M179" s="195"/>
      <c r="N179" s="196"/>
      <c r="O179" s="196"/>
      <c r="P179" s="196"/>
      <c r="Q179" s="196"/>
      <c r="R179" s="196"/>
      <c r="S179" s="196"/>
      <c r="T179" s="197"/>
      <c r="AT179" s="198" t="s">
        <v>234</v>
      </c>
      <c r="AU179" s="198" t="s">
        <v>86</v>
      </c>
      <c r="AV179" s="13" t="s">
        <v>86</v>
      </c>
      <c r="AW179" s="13" t="s">
        <v>37</v>
      </c>
      <c r="AX179" s="13" t="s">
        <v>76</v>
      </c>
      <c r="AY179" s="198" t="s">
        <v>225</v>
      </c>
    </row>
    <row r="180" spans="1:65" s="14" customFormat="1" ht="11.25">
      <c r="B180" s="199"/>
      <c r="C180" s="200"/>
      <c r="D180" s="189" t="s">
        <v>234</v>
      </c>
      <c r="E180" s="201" t="s">
        <v>19</v>
      </c>
      <c r="F180" s="202" t="s">
        <v>245</v>
      </c>
      <c r="G180" s="200"/>
      <c r="H180" s="203">
        <v>76.099999999999994</v>
      </c>
      <c r="I180" s="204"/>
      <c r="J180" s="200"/>
      <c r="K180" s="200"/>
      <c r="L180" s="205"/>
      <c r="M180" s="206"/>
      <c r="N180" s="207"/>
      <c r="O180" s="207"/>
      <c r="P180" s="207"/>
      <c r="Q180" s="207"/>
      <c r="R180" s="207"/>
      <c r="S180" s="207"/>
      <c r="T180" s="208"/>
      <c r="AT180" s="209" t="s">
        <v>234</v>
      </c>
      <c r="AU180" s="209" t="s">
        <v>86</v>
      </c>
      <c r="AV180" s="14" t="s">
        <v>232</v>
      </c>
      <c r="AW180" s="14" t="s">
        <v>37</v>
      </c>
      <c r="AX180" s="14" t="s">
        <v>84</v>
      </c>
      <c r="AY180" s="209" t="s">
        <v>225</v>
      </c>
    </row>
    <row r="181" spans="1:65" s="2" customFormat="1" ht="44.25" customHeight="1">
      <c r="A181" s="35"/>
      <c r="B181" s="36"/>
      <c r="C181" s="174" t="s">
        <v>178</v>
      </c>
      <c r="D181" s="174" t="s">
        <v>227</v>
      </c>
      <c r="E181" s="175" t="s">
        <v>895</v>
      </c>
      <c r="F181" s="176" t="s">
        <v>896</v>
      </c>
      <c r="G181" s="177" t="s">
        <v>230</v>
      </c>
      <c r="H181" s="178">
        <v>57.1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0</v>
      </c>
      <c r="R181" s="183">
        <f>Q181*H181</f>
        <v>0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897</v>
      </c>
    </row>
    <row r="182" spans="1:65" s="13" customFormat="1" ht="11.25">
      <c r="B182" s="187"/>
      <c r="C182" s="188"/>
      <c r="D182" s="189" t="s">
        <v>234</v>
      </c>
      <c r="E182" s="190" t="s">
        <v>19</v>
      </c>
      <c r="F182" s="191" t="s">
        <v>820</v>
      </c>
      <c r="G182" s="188"/>
      <c r="H182" s="192">
        <v>57.1</v>
      </c>
      <c r="I182" s="193"/>
      <c r="J182" s="188"/>
      <c r="K182" s="188"/>
      <c r="L182" s="194"/>
      <c r="M182" s="195"/>
      <c r="N182" s="196"/>
      <c r="O182" s="196"/>
      <c r="P182" s="196"/>
      <c r="Q182" s="196"/>
      <c r="R182" s="196"/>
      <c r="S182" s="196"/>
      <c r="T182" s="197"/>
      <c r="AT182" s="198" t="s">
        <v>234</v>
      </c>
      <c r="AU182" s="198" t="s">
        <v>86</v>
      </c>
      <c r="AV182" s="13" t="s">
        <v>86</v>
      </c>
      <c r="AW182" s="13" t="s">
        <v>37</v>
      </c>
      <c r="AX182" s="13" t="s">
        <v>84</v>
      </c>
      <c r="AY182" s="198" t="s">
        <v>225</v>
      </c>
    </row>
    <row r="183" spans="1:65" s="2" customFormat="1" ht="44.25" customHeight="1">
      <c r="A183" s="35"/>
      <c r="B183" s="36"/>
      <c r="C183" s="174" t="s">
        <v>181</v>
      </c>
      <c r="D183" s="174" t="s">
        <v>227</v>
      </c>
      <c r="E183" s="175" t="s">
        <v>898</v>
      </c>
      <c r="F183" s="176" t="s">
        <v>899</v>
      </c>
      <c r="G183" s="177" t="s">
        <v>230</v>
      </c>
      <c r="H183" s="178">
        <v>19</v>
      </c>
      <c r="I183" s="179"/>
      <c r="J183" s="180">
        <f>ROUND(I183*H183,2)</f>
        <v>0</v>
      </c>
      <c r="K183" s="176" t="s">
        <v>231</v>
      </c>
      <c r="L183" s="40"/>
      <c r="M183" s="181" t="s">
        <v>19</v>
      </c>
      <c r="N183" s="182" t="s">
        <v>47</v>
      </c>
      <c r="O183" s="65"/>
      <c r="P183" s="183">
        <f>O183*H183</f>
        <v>0</v>
      </c>
      <c r="Q183" s="183">
        <v>0</v>
      </c>
      <c r="R183" s="183">
        <f>Q183*H183</f>
        <v>0</v>
      </c>
      <c r="S183" s="183">
        <v>0</v>
      </c>
      <c r="T183" s="184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5" t="s">
        <v>232</v>
      </c>
      <c r="AT183" s="185" t="s">
        <v>227</v>
      </c>
      <c r="AU183" s="185" t="s">
        <v>86</v>
      </c>
      <c r="AY183" s="18" t="s">
        <v>225</v>
      </c>
      <c r="BE183" s="186">
        <f>IF(N183="základní",J183,0)</f>
        <v>0</v>
      </c>
      <c r="BF183" s="186">
        <f>IF(N183="snížená",J183,0)</f>
        <v>0</v>
      </c>
      <c r="BG183" s="186">
        <f>IF(N183="zákl. přenesená",J183,0)</f>
        <v>0</v>
      </c>
      <c r="BH183" s="186">
        <f>IF(N183="sníž. přenesená",J183,0)</f>
        <v>0</v>
      </c>
      <c r="BI183" s="186">
        <f>IF(N183="nulová",J183,0)</f>
        <v>0</v>
      </c>
      <c r="BJ183" s="18" t="s">
        <v>84</v>
      </c>
      <c r="BK183" s="186">
        <f>ROUND(I183*H183,2)</f>
        <v>0</v>
      </c>
      <c r="BL183" s="18" t="s">
        <v>232</v>
      </c>
      <c r="BM183" s="185" t="s">
        <v>900</v>
      </c>
    </row>
    <row r="184" spans="1:65" s="13" customFormat="1" ht="11.25">
      <c r="B184" s="187"/>
      <c r="C184" s="188"/>
      <c r="D184" s="189" t="s">
        <v>234</v>
      </c>
      <c r="E184" s="190" t="s">
        <v>19</v>
      </c>
      <c r="F184" s="191" t="s">
        <v>804</v>
      </c>
      <c r="G184" s="188"/>
      <c r="H184" s="192">
        <v>19</v>
      </c>
      <c r="I184" s="193"/>
      <c r="J184" s="188"/>
      <c r="K184" s="188"/>
      <c r="L184" s="194"/>
      <c r="M184" s="195"/>
      <c r="N184" s="196"/>
      <c r="O184" s="196"/>
      <c r="P184" s="196"/>
      <c r="Q184" s="196"/>
      <c r="R184" s="196"/>
      <c r="S184" s="196"/>
      <c r="T184" s="197"/>
      <c r="AT184" s="198" t="s">
        <v>234</v>
      </c>
      <c r="AU184" s="198" t="s">
        <v>86</v>
      </c>
      <c r="AV184" s="13" t="s">
        <v>86</v>
      </c>
      <c r="AW184" s="13" t="s">
        <v>37</v>
      </c>
      <c r="AX184" s="13" t="s">
        <v>84</v>
      </c>
      <c r="AY184" s="198" t="s">
        <v>225</v>
      </c>
    </row>
    <row r="185" spans="1:65" s="2" customFormat="1" ht="36">
      <c r="A185" s="35"/>
      <c r="B185" s="36"/>
      <c r="C185" s="174" t="s">
        <v>184</v>
      </c>
      <c r="D185" s="174" t="s">
        <v>227</v>
      </c>
      <c r="E185" s="175" t="s">
        <v>366</v>
      </c>
      <c r="F185" s="176" t="s">
        <v>367</v>
      </c>
      <c r="G185" s="177" t="s">
        <v>230</v>
      </c>
      <c r="H185" s="178">
        <v>50</v>
      </c>
      <c r="I185" s="179"/>
      <c r="J185" s="180">
        <f>ROUND(I185*H185,2)</f>
        <v>0</v>
      </c>
      <c r="K185" s="176" t="s">
        <v>231</v>
      </c>
      <c r="L185" s="40"/>
      <c r="M185" s="181" t="s">
        <v>19</v>
      </c>
      <c r="N185" s="182" t="s">
        <v>47</v>
      </c>
      <c r="O185" s="65"/>
      <c r="P185" s="183">
        <f>O185*H185</f>
        <v>0</v>
      </c>
      <c r="Q185" s="183">
        <v>0</v>
      </c>
      <c r="R185" s="183">
        <f>Q185*H185</f>
        <v>0</v>
      </c>
      <c r="S185" s="183">
        <v>0</v>
      </c>
      <c r="T185" s="184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5" t="s">
        <v>232</v>
      </c>
      <c r="AT185" s="185" t="s">
        <v>227</v>
      </c>
      <c r="AU185" s="185" t="s">
        <v>86</v>
      </c>
      <c r="AY185" s="18" t="s">
        <v>225</v>
      </c>
      <c r="BE185" s="186">
        <f>IF(N185="základní",J185,0)</f>
        <v>0</v>
      </c>
      <c r="BF185" s="186">
        <f>IF(N185="snížená",J185,0)</f>
        <v>0</v>
      </c>
      <c r="BG185" s="186">
        <f>IF(N185="zákl. přenesená",J185,0)</f>
        <v>0</v>
      </c>
      <c r="BH185" s="186">
        <f>IF(N185="sníž. přenesená",J185,0)</f>
        <v>0</v>
      </c>
      <c r="BI185" s="186">
        <f>IF(N185="nulová",J185,0)</f>
        <v>0</v>
      </c>
      <c r="BJ185" s="18" t="s">
        <v>84</v>
      </c>
      <c r="BK185" s="186">
        <f>ROUND(I185*H185,2)</f>
        <v>0</v>
      </c>
      <c r="BL185" s="18" t="s">
        <v>232</v>
      </c>
      <c r="BM185" s="185" t="s">
        <v>1338</v>
      </c>
    </row>
    <row r="186" spans="1:65" s="13" customFormat="1" ht="11.25">
      <c r="B186" s="187"/>
      <c r="C186" s="188"/>
      <c r="D186" s="189" t="s">
        <v>234</v>
      </c>
      <c r="E186" s="190" t="s">
        <v>19</v>
      </c>
      <c r="F186" s="191" t="s">
        <v>1323</v>
      </c>
      <c r="G186" s="188"/>
      <c r="H186" s="192">
        <v>50</v>
      </c>
      <c r="I186" s="193"/>
      <c r="J186" s="188"/>
      <c r="K186" s="188"/>
      <c r="L186" s="194"/>
      <c r="M186" s="195"/>
      <c r="N186" s="196"/>
      <c r="O186" s="196"/>
      <c r="P186" s="196"/>
      <c r="Q186" s="196"/>
      <c r="R186" s="196"/>
      <c r="S186" s="196"/>
      <c r="T186" s="197"/>
      <c r="AT186" s="198" t="s">
        <v>234</v>
      </c>
      <c r="AU186" s="198" t="s">
        <v>86</v>
      </c>
      <c r="AV186" s="13" t="s">
        <v>86</v>
      </c>
      <c r="AW186" s="13" t="s">
        <v>37</v>
      </c>
      <c r="AX186" s="13" t="s">
        <v>84</v>
      </c>
      <c r="AY186" s="198" t="s">
        <v>225</v>
      </c>
    </row>
    <row r="187" spans="1:65" s="12" customFormat="1" ht="22.9" customHeight="1">
      <c r="B187" s="158"/>
      <c r="C187" s="159"/>
      <c r="D187" s="160" t="s">
        <v>75</v>
      </c>
      <c r="E187" s="172" t="s">
        <v>369</v>
      </c>
      <c r="F187" s="172" t="s">
        <v>377</v>
      </c>
      <c r="G187" s="159"/>
      <c r="H187" s="159"/>
      <c r="I187" s="162"/>
      <c r="J187" s="173">
        <f>BK187</f>
        <v>0</v>
      </c>
      <c r="K187" s="159"/>
      <c r="L187" s="164"/>
      <c r="M187" s="165"/>
      <c r="N187" s="166"/>
      <c r="O187" s="166"/>
      <c r="P187" s="167">
        <f>SUM(P188:P229)</f>
        <v>0</v>
      </c>
      <c r="Q187" s="166"/>
      <c r="R187" s="167">
        <f>SUM(R188:R229)</f>
        <v>17.013675499999998</v>
      </c>
      <c r="S187" s="166"/>
      <c r="T187" s="168">
        <f>SUM(T188:T229)</f>
        <v>3.75</v>
      </c>
      <c r="AR187" s="169" t="s">
        <v>84</v>
      </c>
      <c r="AT187" s="170" t="s">
        <v>75</v>
      </c>
      <c r="AU187" s="170" t="s">
        <v>84</v>
      </c>
      <c r="AY187" s="169" t="s">
        <v>225</v>
      </c>
      <c r="BK187" s="171">
        <f>SUM(BK188:BK229)</f>
        <v>0</v>
      </c>
    </row>
    <row r="188" spans="1:65" s="2" customFormat="1" ht="44.25" customHeight="1">
      <c r="A188" s="35"/>
      <c r="B188" s="36"/>
      <c r="C188" s="174" t="s">
        <v>187</v>
      </c>
      <c r="D188" s="174" t="s">
        <v>227</v>
      </c>
      <c r="E188" s="175" t="s">
        <v>901</v>
      </c>
      <c r="F188" s="176" t="s">
        <v>902</v>
      </c>
      <c r="G188" s="177" t="s">
        <v>380</v>
      </c>
      <c r="H188" s="178">
        <v>1</v>
      </c>
      <c r="I188" s="179"/>
      <c r="J188" s="180">
        <f>ROUND(I188*H188,2)</f>
        <v>0</v>
      </c>
      <c r="K188" s="176" t="s">
        <v>19</v>
      </c>
      <c r="L188" s="40"/>
      <c r="M188" s="181" t="s">
        <v>19</v>
      </c>
      <c r="N188" s="182" t="s">
        <v>47</v>
      </c>
      <c r="O188" s="65"/>
      <c r="P188" s="183">
        <f>O188*H188</f>
        <v>0</v>
      </c>
      <c r="Q188" s="183">
        <v>5</v>
      </c>
      <c r="R188" s="183">
        <f>Q188*H188</f>
        <v>5</v>
      </c>
      <c r="S188" s="183">
        <v>0</v>
      </c>
      <c r="T188" s="184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5" t="s">
        <v>232</v>
      </c>
      <c r="AT188" s="185" t="s">
        <v>227</v>
      </c>
      <c r="AU188" s="185" t="s">
        <v>86</v>
      </c>
      <c r="AY188" s="18" t="s">
        <v>225</v>
      </c>
      <c r="BE188" s="186">
        <f>IF(N188="základní",J188,0)</f>
        <v>0</v>
      </c>
      <c r="BF188" s="186">
        <f>IF(N188="snížená",J188,0)</f>
        <v>0</v>
      </c>
      <c r="BG188" s="186">
        <f>IF(N188="zákl. přenesená",J188,0)</f>
        <v>0</v>
      </c>
      <c r="BH188" s="186">
        <f>IF(N188="sníž. přenesená",J188,0)</f>
        <v>0</v>
      </c>
      <c r="BI188" s="186">
        <f>IF(N188="nulová",J188,0)</f>
        <v>0</v>
      </c>
      <c r="BJ188" s="18" t="s">
        <v>84</v>
      </c>
      <c r="BK188" s="186">
        <f>ROUND(I188*H188,2)</f>
        <v>0</v>
      </c>
      <c r="BL188" s="18" t="s">
        <v>232</v>
      </c>
      <c r="BM188" s="185" t="s">
        <v>903</v>
      </c>
    </row>
    <row r="189" spans="1:65" s="2" customFormat="1" ht="126.75">
      <c r="A189" s="35"/>
      <c r="B189" s="36"/>
      <c r="C189" s="37"/>
      <c r="D189" s="189" t="s">
        <v>414</v>
      </c>
      <c r="E189" s="37"/>
      <c r="F189" s="220" t="s">
        <v>904</v>
      </c>
      <c r="G189" s="37"/>
      <c r="H189" s="37"/>
      <c r="I189" s="221"/>
      <c r="J189" s="37"/>
      <c r="K189" s="37"/>
      <c r="L189" s="40"/>
      <c r="M189" s="222"/>
      <c r="N189" s="223"/>
      <c r="O189" s="65"/>
      <c r="P189" s="65"/>
      <c r="Q189" s="65"/>
      <c r="R189" s="65"/>
      <c r="S189" s="65"/>
      <c r="T189" s="66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T189" s="18" t="s">
        <v>414</v>
      </c>
      <c r="AU189" s="18" t="s">
        <v>86</v>
      </c>
    </row>
    <row r="190" spans="1:65" s="2" customFormat="1" ht="36">
      <c r="A190" s="35"/>
      <c r="B190" s="36"/>
      <c r="C190" s="174" t="s">
        <v>595</v>
      </c>
      <c r="D190" s="174" t="s">
        <v>227</v>
      </c>
      <c r="E190" s="175" t="s">
        <v>905</v>
      </c>
      <c r="F190" s="176" t="s">
        <v>906</v>
      </c>
      <c r="G190" s="177" t="s">
        <v>380</v>
      </c>
      <c r="H190" s="178">
        <v>1</v>
      </c>
      <c r="I190" s="179"/>
      <c r="J190" s="180">
        <f>ROUND(I190*H190,2)</f>
        <v>0</v>
      </c>
      <c r="K190" s="176" t="s">
        <v>19</v>
      </c>
      <c r="L190" s="40"/>
      <c r="M190" s="181" t="s">
        <v>19</v>
      </c>
      <c r="N190" s="182" t="s">
        <v>47</v>
      </c>
      <c r="O190" s="65"/>
      <c r="P190" s="183">
        <f>O190*H190</f>
        <v>0</v>
      </c>
      <c r="Q190" s="183">
        <v>0</v>
      </c>
      <c r="R190" s="183">
        <f>Q190*H190</f>
        <v>0</v>
      </c>
      <c r="S190" s="183">
        <v>3.75</v>
      </c>
      <c r="T190" s="184">
        <f>S190*H190</f>
        <v>3.75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5" t="s">
        <v>232</v>
      </c>
      <c r="AT190" s="185" t="s">
        <v>227</v>
      </c>
      <c r="AU190" s="185" t="s">
        <v>86</v>
      </c>
      <c r="AY190" s="18" t="s">
        <v>225</v>
      </c>
      <c r="BE190" s="186">
        <f>IF(N190="základní",J190,0)</f>
        <v>0</v>
      </c>
      <c r="BF190" s="186">
        <f>IF(N190="snížená",J190,0)</f>
        <v>0</v>
      </c>
      <c r="BG190" s="186">
        <f>IF(N190="zákl. přenesená",J190,0)</f>
        <v>0</v>
      </c>
      <c r="BH190" s="186">
        <f>IF(N190="sníž. přenesená",J190,0)</f>
        <v>0</v>
      </c>
      <c r="BI190" s="186">
        <f>IF(N190="nulová",J190,0)</f>
        <v>0</v>
      </c>
      <c r="BJ190" s="18" t="s">
        <v>84</v>
      </c>
      <c r="BK190" s="186">
        <f>ROUND(I190*H190,2)</f>
        <v>0</v>
      </c>
      <c r="BL190" s="18" t="s">
        <v>232</v>
      </c>
      <c r="BM190" s="185" t="s">
        <v>907</v>
      </c>
    </row>
    <row r="191" spans="1:65" s="2" customFormat="1" ht="126.75">
      <c r="A191" s="35"/>
      <c r="B191" s="36"/>
      <c r="C191" s="37"/>
      <c r="D191" s="189" t="s">
        <v>414</v>
      </c>
      <c r="E191" s="37"/>
      <c r="F191" s="220" t="s">
        <v>904</v>
      </c>
      <c r="G191" s="37"/>
      <c r="H191" s="37"/>
      <c r="I191" s="221"/>
      <c r="J191" s="37"/>
      <c r="K191" s="37"/>
      <c r="L191" s="40"/>
      <c r="M191" s="222"/>
      <c r="N191" s="223"/>
      <c r="O191" s="65"/>
      <c r="P191" s="65"/>
      <c r="Q191" s="65"/>
      <c r="R191" s="65"/>
      <c r="S191" s="65"/>
      <c r="T191" s="66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T191" s="18" t="s">
        <v>414</v>
      </c>
      <c r="AU191" s="18" t="s">
        <v>86</v>
      </c>
    </row>
    <row r="192" spans="1:65" s="2" customFormat="1" ht="24">
      <c r="A192" s="35"/>
      <c r="B192" s="36"/>
      <c r="C192" s="174" t="s">
        <v>607</v>
      </c>
      <c r="D192" s="174" t="s">
        <v>227</v>
      </c>
      <c r="E192" s="175" t="s">
        <v>661</v>
      </c>
      <c r="F192" s="176" t="s">
        <v>662</v>
      </c>
      <c r="G192" s="177" t="s">
        <v>380</v>
      </c>
      <c r="H192" s="178">
        <v>1</v>
      </c>
      <c r="I192" s="179"/>
      <c r="J192" s="180">
        <f>ROUND(I192*H192,2)</f>
        <v>0</v>
      </c>
      <c r="K192" s="176" t="s">
        <v>231</v>
      </c>
      <c r="L192" s="40"/>
      <c r="M192" s="181" t="s">
        <v>19</v>
      </c>
      <c r="N192" s="182" t="s">
        <v>47</v>
      </c>
      <c r="O192" s="65"/>
      <c r="P192" s="183">
        <f>O192*H192</f>
        <v>0</v>
      </c>
      <c r="Q192" s="183">
        <v>3.75475</v>
      </c>
      <c r="R192" s="183">
        <f>Q192*H192</f>
        <v>3.75475</v>
      </c>
      <c r="S192" s="183">
        <v>0</v>
      </c>
      <c r="T192" s="184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5" t="s">
        <v>232</v>
      </c>
      <c r="AT192" s="185" t="s">
        <v>227</v>
      </c>
      <c r="AU192" s="185" t="s">
        <v>86</v>
      </c>
      <c r="AY192" s="18" t="s">
        <v>225</v>
      </c>
      <c r="BE192" s="186">
        <f>IF(N192="základní",J192,0)</f>
        <v>0</v>
      </c>
      <c r="BF192" s="186">
        <f>IF(N192="snížená",J192,0)</f>
        <v>0</v>
      </c>
      <c r="BG192" s="186">
        <f>IF(N192="zákl. přenesená",J192,0)</f>
        <v>0</v>
      </c>
      <c r="BH192" s="186">
        <f>IF(N192="sníž. přenesená",J192,0)</f>
        <v>0</v>
      </c>
      <c r="BI192" s="186">
        <f>IF(N192="nulová",J192,0)</f>
        <v>0</v>
      </c>
      <c r="BJ192" s="18" t="s">
        <v>84</v>
      </c>
      <c r="BK192" s="186">
        <f>ROUND(I192*H192,2)</f>
        <v>0</v>
      </c>
      <c r="BL192" s="18" t="s">
        <v>232</v>
      </c>
      <c r="BM192" s="185" t="s">
        <v>1307</v>
      </c>
    </row>
    <row r="193" spans="1:65" s="2" customFormat="1" ht="16.5" customHeight="1">
      <c r="A193" s="35"/>
      <c r="B193" s="36"/>
      <c r="C193" s="210" t="s">
        <v>624</v>
      </c>
      <c r="D193" s="210" t="s">
        <v>410</v>
      </c>
      <c r="E193" s="211" t="s">
        <v>471</v>
      </c>
      <c r="F193" s="212" t="s">
        <v>472</v>
      </c>
      <c r="G193" s="213" t="s">
        <v>230</v>
      </c>
      <c r="H193" s="214">
        <v>20.425000000000001</v>
      </c>
      <c r="I193" s="215"/>
      <c r="J193" s="216">
        <f>ROUND(I193*H193,2)</f>
        <v>0</v>
      </c>
      <c r="K193" s="212" t="s">
        <v>19</v>
      </c>
      <c r="L193" s="217"/>
      <c r="M193" s="218" t="s">
        <v>19</v>
      </c>
      <c r="N193" s="219" t="s">
        <v>47</v>
      </c>
      <c r="O193" s="65"/>
      <c r="P193" s="183">
        <f>O193*H193</f>
        <v>0</v>
      </c>
      <c r="Q193" s="183">
        <v>2.4500000000000001E-2</v>
      </c>
      <c r="R193" s="183">
        <f>Q193*H193</f>
        <v>0.50041250000000004</v>
      </c>
      <c r="S193" s="183">
        <v>0</v>
      </c>
      <c r="T193" s="184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5" t="s">
        <v>365</v>
      </c>
      <c r="AT193" s="185" t="s">
        <v>410</v>
      </c>
      <c r="AU193" s="185" t="s">
        <v>86</v>
      </c>
      <c r="AY193" s="18" t="s">
        <v>225</v>
      </c>
      <c r="BE193" s="186">
        <f>IF(N193="základní",J193,0)</f>
        <v>0</v>
      </c>
      <c r="BF193" s="186">
        <f>IF(N193="snížená",J193,0)</f>
        <v>0</v>
      </c>
      <c r="BG193" s="186">
        <f>IF(N193="zákl. přenesená",J193,0)</f>
        <v>0</v>
      </c>
      <c r="BH193" s="186">
        <f>IF(N193="sníž. přenesená",J193,0)</f>
        <v>0</v>
      </c>
      <c r="BI193" s="186">
        <f>IF(N193="nulová",J193,0)</f>
        <v>0</v>
      </c>
      <c r="BJ193" s="18" t="s">
        <v>84</v>
      </c>
      <c r="BK193" s="186">
        <f>ROUND(I193*H193,2)</f>
        <v>0</v>
      </c>
      <c r="BL193" s="18" t="s">
        <v>232</v>
      </c>
      <c r="BM193" s="185" t="s">
        <v>1308</v>
      </c>
    </row>
    <row r="194" spans="1:65" s="13" customFormat="1" ht="11.25">
      <c r="B194" s="187"/>
      <c r="C194" s="188"/>
      <c r="D194" s="189" t="s">
        <v>234</v>
      </c>
      <c r="E194" s="190" t="s">
        <v>654</v>
      </c>
      <c r="F194" s="191" t="s">
        <v>1339</v>
      </c>
      <c r="G194" s="188"/>
      <c r="H194" s="192">
        <v>20.425000000000001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37</v>
      </c>
      <c r="AX194" s="13" t="s">
        <v>84</v>
      </c>
      <c r="AY194" s="198" t="s">
        <v>225</v>
      </c>
    </row>
    <row r="195" spans="1:65" s="2" customFormat="1" ht="24">
      <c r="A195" s="35"/>
      <c r="B195" s="36"/>
      <c r="C195" s="174" t="s">
        <v>630</v>
      </c>
      <c r="D195" s="174" t="s">
        <v>227</v>
      </c>
      <c r="E195" s="175" t="s">
        <v>919</v>
      </c>
      <c r="F195" s="176" t="s">
        <v>920</v>
      </c>
      <c r="G195" s="177" t="s">
        <v>559</v>
      </c>
      <c r="H195" s="178">
        <v>38</v>
      </c>
      <c r="I195" s="179"/>
      <c r="J195" s="180">
        <f>ROUND(I195*H195,2)</f>
        <v>0</v>
      </c>
      <c r="K195" s="176" t="s">
        <v>231</v>
      </c>
      <c r="L195" s="40"/>
      <c r="M195" s="181" t="s">
        <v>19</v>
      </c>
      <c r="N195" s="182" t="s">
        <v>47</v>
      </c>
      <c r="O195" s="65"/>
      <c r="P195" s="183">
        <f>O195*H195</f>
        <v>0</v>
      </c>
      <c r="Q195" s="183">
        <v>1.4999999999999999E-4</v>
      </c>
      <c r="R195" s="183">
        <f>Q195*H195</f>
        <v>5.6999999999999993E-3</v>
      </c>
      <c r="S195" s="183">
        <v>0</v>
      </c>
      <c r="T195" s="184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5" t="s">
        <v>232</v>
      </c>
      <c r="AT195" s="185" t="s">
        <v>227</v>
      </c>
      <c r="AU195" s="185" t="s">
        <v>86</v>
      </c>
      <c r="AY195" s="18" t="s">
        <v>225</v>
      </c>
      <c r="BE195" s="186">
        <f>IF(N195="základní",J195,0)</f>
        <v>0</v>
      </c>
      <c r="BF195" s="186">
        <f>IF(N195="snížená",J195,0)</f>
        <v>0</v>
      </c>
      <c r="BG195" s="186">
        <f>IF(N195="zákl. přenesená",J195,0)</f>
        <v>0</v>
      </c>
      <c r="BH195" s="186">
        <f>IF(N195="sníž. přenesená",J195,0)</f>
        <v>0</v>
      </c>
      <c r="BI195" s="186">
        <f>IF(N195="nulová",J195,0)</f>
        <v>0</v>
      </c>
      <c r="BJ195" s="18" t="s">
        <v>84</v>
      </c>
      <c r="BK195" s="186">
        <f>ROUND(I195*H195,2)</f>
        <v>0</v>
      </c>
      <c r="BL195" s="18" t="s">
        <v>232</v>
      </c>
      <c r="BM195" s="185" t="s">
        <v>921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922</v>
      </c>
      <c r="G196" s="188"/>
      <c r="H196" s="192">
        <v>38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84</v>
      </c>
      <c r="AY196" s="198" t="s">
        <v>225</v>
      </c>
    </row>
    <row r="197" spans="1:65" s="2" customFormat="1" ht="24">
      <c r="A197" s="35"/>
      <c r="B197" s="36"/>
      <c r="C197" s="174" t="s">
        <v>634</v>
      </c>
      <c r="D197" s="174" t="s">
        <v>227</v>
      </c>
      <c r="E197" s="175" t="s">
        <v>923</v>
      </c>
      <c r="F197" s="176" t="s">
        <v>924</v>
      </c>
      <c r="G197" s="177" t="s">
        <v>559</v>
      </c>
      <c r="H197" s="178">
        <v>38</v>
      </c>
      <c r="I197" s="179"/>
      <c r="J197" s="180">
        <f>ROUND(I197*H197,2)</f>
        <v>0</v>
      </c>
      <c r="K197" s="176" t="s">
        <v>231</v>
      </c>
      <c r="L197" s="40"/>
      <c r="M197" s="181" t="s">
        <v>19</v>
      </c>
      <c r="N197" s="182" t="s">
        <v>47</v>
      </c>
      <c r="O197" s="65"/>
      <c r="P197" s="183">
        <f>O197*H197</f>
        <v>0</v>
      </c>
      <c r="Q197" s="183">
        <v>2.0000000000000001E-4</v>
      </c>
      <c r="R197" s="183">
        <f>Q197*H197</f>
        <v>7.6E-3</v>
      </c>
      <c r="S197" s="183">
        <v>0</v>
      </c>
      <c r="T197" s="184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5" t="s">
        <v>232</v>
      </c>
      <c r="AT197" s="185" t="s">
        <v>227</v>
      </c>
      <c r="AU197" s="185" t="s">
        <v>86</v>
      </c>
      <c r="AY197" s="18" t="s">
        <v>225</v>
      </c>
      <c r="BE197" s="186">
        <f>IF(N197="základní",J197,0)</f>
        <v>0</v>
      </c>
      <c r="BF197" s="186">
        <f>IF(N197="snížená",J197,0)</f>
        <v>0</v>
      </c>
      <c r="BG197" s="186">
        <f>IF(N197="zákl. přenesená",J197,0)</f>
        <v>0</v>
      </c>
      <c r="BH197" s="186">
        <f>IF(N197="sníž. přenesená",J197,0)</f>
        <v>0</v>
      </c>
      <c r="BI197" s="186">
        <f>IF(N197="nulová",J197,0)</f>
        <v>0</v>
      </c>
      <c r="BJ197" s="18" t="s">
        <v>84</v>
      </c>
      <c r="BK197" s="186">
        <f>ROUND(I197*H197,2)</f>
        <v>0</v>
      </c>
      <c r="BL197" s="18" t="s">
        <v>232</v>
      </c>
      <c r="BM197" s="185" t="s">
        <v>925</v>
      </c>
    </row>
    <row r="198" spans="1:65" s="13" customFormat="1" ht="11.25">
      <c r="B198" s="187"/>
      <c r="C198" s="188"/>
      <c r="D198" s="189" t="s">
        <v>234</v>
      </c>
      <c r="E198" s="190" t="s">
        <v>19</v>
      </c>
      <c r="F198" s="191" t="s">
        <v>922</v>
      </c>
      <c r="G198" s="188"/>
      <c r="H198" s="192">
        <v>38</v>
      </c>
      <c r="I198" s="193"/>
      <c r="J198" s="188"/>
      <c r="K198" s="188"/>
      <c r="L198" s="194"/>
      <c r="M198" s="195"/>
      <c r="N198" s="196"/>
      <c r="O198" s="196"/>
      <c r="P198" s="196"/>
      <c r="Q198" s="196"/>
      <c r="R198" s="196"/>
      <c r="S198" s="196"/>
      <c r="T198" s="197"/>
      <c r="AT198" s="198" t="s">
        <v>234</v>
      </c>
      <c r="AU198" s="198" t="s">
        <v>86</v>
      </c>
      <c r="AV198" s="13" t="s">
        <v>86</v>
      </c>
      <c r="AW198" s="13" t="s">
        <v>37</v>
      </c>
      <c r="AX198" s="13" t="s">
        <v>84</v>
      </c>
      <c r="AY198" s="198" t="s">
        <v>225</v>
      </c>
    </row>
    <row r="199" spans="1:65" s="2" customFormat="1" ht="36">
      <c r="A199" s="35"/>
      <c r="B199" s="36"/>
      <c r="C199" s="174" t="s">
        <v>640</v>
      </c>
      <c r="D199" s="174" t="s">
        <v>227</v>
      </c>
      <c r="E199" s="175" t="s">
        <v>926</v>
      </c>
      <c r="F199" s="176" t="s">
        <v>927</v>
      </c>
      <c r="G199" s="177" t="s">
        <v>559</v>
      </c>
      <c r="H199" s="178">
        <v>38</v>
      </c>
      <c r="I199" s="179"/>
      <c r="J199" s="180">
        <f>ROUND(I199*H199,2)</f>
        <v>0</v>
      </c>
      <c r="K199" s="176" t="s">
        <v>231</v>
      </c>
      <c r="L199" s="40"/>
      <c r="M199" s="181" t="s">
        <v>19</v>
      </c>
      <c r="N199" s="182" t="s">
        <v>47</v>
      </c>
      <c r="O199" s="65"/>
      <c r="P199" s="183">
        <f>O199*H199</f>
        <v>0</v>
      </c>
      <c r="Q199" s="183">
        <v>0</v>
      </c>
      <c r="R199" s="183">
        <f>Q199*H199</f>
        <v>0</v>
      </c>
      <c r="S199" s="183">
        <v>0</v>
      </c>
      <c r="T199" s="184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5" t="s">
        <v>232</v>
      </c>
      <c r="AT199" s="185" t="s">
        <v>227</v>
      </c>
      <c r="AU199" s="185" t="s">
        <v>86</v>
      </c>
      <c r="AY199" s="18" t="s">
        <v>225</v>
      </c>
      <c r="BE199" s="186">
        <f>IF(N199="základní",J199,0)</f>
        <v>0</v>
      </c>
      <c r="BF199" s="186">
        <f>IF(N199="snížená",J199,0)</f>
        <v>0</v>
      </c>
      <c r="BG199" s="186">
        <f>IF(N199="zákl. přenesená",J199,0)</f>
        <v>0</v>
      </c>
      <c r="BH199" s="186">
        <f>IF(N199="sníž. přenesená",J199,0)</f>
        <v>0</v>
      </c>
      <c r="BI199" s="186">
        <f>IF(N199="nulová",J199,0)</f>
        <v>0</v>
      </c>
      <c r="BJ199" s="18" t="s">
        <v>84</v>
      </c>
      <c r="BK199" s="186">
        <f>ROUND(I199*H199,2)</f>
        <v>0</v>
      </c>
      <c r="BL199" s="18" t="s">
        <v>232</v>
      </c>
      <c r="BM199" s="185" t="s">
        <v>928</v>
      </c>
    </row>
    <row r="200" spans="1:65" s="13" customFormat="1" ht="11.25">
      <c r="B200" s="187"/>
      <c r="C200" s="188"/>
      <c r="D200" s="189" t="s">
        <v>234</v>
      </c>
      <c r="E200" s="190" t="s">
        <v>19</v>
      </c>
      <c r="F200" s="191" t="s">
        <v>922</v>
      </c>
      <c r="G200" s="188"/>
      <c r="H200" s="192">
        <v>38</v>
      </c>
      <c r="I200" s="193"/>
      <c r="J200" s="188"/>
      <c r="K200" s="188"/>
      <c r="L200" s="194"/>
      <c r="M200" s="195"/>
      <c r="N200" s="196"/>
      <c r="O200" s="196"/>
      <c r="P200" s="196"/>
      <c r="Q200" s="196"/>
      <c r="R200" s="196"/>
      <c r="S200" s="196"/>
      <c r="T200" s="197"/>
      <c r="AT200" s="198" t="s">
        <v>234</v>
      </c>
      <c r="AU200" s="198" t="s">
        <v>86</v>
      </c>
      <c r="AV200" s="13" t="s">
        <v>86</v>
      </c>
      <c r="AW200" s="13" t="s">
        <v>37</v>
      </c>
      <c r="AX200" s="13" t="s">
        <v>84</v>
      </c>
      <c r="AY200" s="198" t="s">
        <v>225</v>
      </c>
    </row>
    <row r="201" spans="1:65" s="2" customFormat="1" ht="48">
      <c r="A201" s="35"/>
      <c r="B201" s="36"/>
      <c r="C201" s="174" t="s">
        <v>644</v>
      </c>
      <c r="D201" s="174" t="s">
        <v>227</v>
      </c>
      <c r="E201" s="175" t="s">
        <v>1340</v>
      </c>
      <c r="F201" s="176" t="s">
        <v>1341</v>
      </c>
      <c r="G201" s="177" t="s">
        <v>559</v>
      </c>
      <c r="H201" s="178">
        <v>10</v>
      </c>
      <c r="I201" s="179"/>
      <c r="J201" s="180">
        <f>ROUND(I201*H201,2)</f>
        <v>0</v>
      </c>
      <c r="K201" s="176" t="s">
        <v>231</v>
      </c>
      <c r="L201" s="40"/>
      <c r="M201" s="181" t="s">
        <v>19</v>
      </c>
      <c r="N201" s="182" t="s">
        <v>47</v>
      </c>
      <c r="O201" s="65"/>
      <c r="P201" s="183">
        <f>O201*H201</f>
        <v>0</v>
      </c>
      <c r="Q201" s="183">
        <v>0.1295</v>
      </c>
      <c r="R201" s="183">
        <f>Q201*H201</f>
        <v>1.2949999999999999</v>
      </c>
      <c r="S201" s="183">
        <v>0</v>
      </c>
      <c r="T201" s="184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5" t="s">
        <v>232</v>
      </c>
      <c r="AT201" s="185" t="s">
        <v>227</v>
      </c>
      <c r="AU201" s="185" t="s">
        <v>86</v>
      </c>
      <c r="AY201" s="18" t="s">
        <v>225</v>
      </c>
      <c r="BE201" s="186">
        <f>IF(N201="základní",J201,0)</f>
        <v>0</v>
      </c>
      <c r="BF201" s="186">
        <f>IF(N201="snížená",J201,0)</f>
        <v>0</v>
      </c>
      <c r="BG201" s="186">
        <f>IF(N201="zákl. přenesená",J201,0)</f>
        <v>0</v>
      </c>
      <c r="BH201" s="186">
        <f>IF(N201="sníž. přenesená",J201,0)</f>
        <v>0</v>
      </c>
      <c r="BI201" s="186">
        <f>IF(N201="nulová",J201,0)</f>
        <v>0</v>
      </c>
      <c r="BJ201" s="18" t="s">
        <v>84</v>
      </c>
      <c r="BK201" s="186">
        <f>ROUND(I201*H201,2)</f>
        <v>0</v>
      </c>
      <c r="BL201" s="18" t="s">
        <v>232</v>
      </c>
      <c r="BM201" s="185" t="s">
        <v>1342</v>
      </c>
    </row>
    <row r="202" spans="1:65" s="13" customFormat="1" ht="11.25">
      <c r="B202" s="187"/>
      <c r="C202" s="188"/>
      <c r="D202" s="189" t="s">
        <v>234</v>
      </c>
      <c r="E202" s="190" t="s">
        <v>19</v>
      </c>
      <c r="F202" s="191" t="s">
        <v>1329</v>
      </c>
      <c r="G202" s="188"/>
      <c r="H202" s="192">
        <v>10</v>
      </c>
      <c r="I202" s="193"/>
      <c r="J202" s="188"/>
      <c r="K202" s="188"/>
      <c r="L202" s="194"/>
      <c r="M202" s="195"/>
      <c r="N202" s="196"/>
      <c r="O202" s="196"/>
      <c r="P202" s="196"/>
      <c r="Q202" s="196"/>
      <c r="R202" s="196"/>
      <c r="S202" s="196"/>
      <c r="T202" s="197"/>
      <c r="AT202" s="198" t="s">
        <v>234</v>
      </c>
      <c r="AU202" s="198" t="s">
        <v>86</v>
      </c>
      <c r="AV202" s="13" t="s">
        <v>86</v>
      </c>
      <c r="AW202" s="13" t="s">
        <v>37</v>
      </c>
      <c r="AX202" s="13" t="s">
        <v>84</v>
      </c>
      <c r="AY202" s="198" t="s">
        <v>225</v>
      </c>
    </row>
    <row r="203" spans="1:65" s="2" customFormat="1" ht="16.5" customHeight="1">
      <c r="A203" s="35"/>
      <c r="B203" s="36"/>
      <c r="C203" s="210" t="s">
        <v>650</v>
      </c>
      <c r="D203" s="210" t="s">
        <v>410</v>
      </c>
      <c r="E203" s="211" t="s">
        <v>1343</v>
      </c>
      <c r="F203" s="212" t="s">
        <v>1344</v>
      </c>
      <c r="G203" s="213" t="s">
        <v>559</v>
      </c>
      <c r="H203" s="214">
        <v>10.199999999999999</v>
      </c>
      <c r="I203" s="215"/>
      <c r="J203" s="216">
        <f>ROUND(I203*H203,2)</f>
        <v>0</v>
      </c>
      <c r="K203" s="212" t="s">
        <v>231</v>
      </c>
      <c r="L203" s="217"/>
      <c r="M203" s="218" t="s">
        <v>19</v>
      </c>
      <c r="N203" s="219" t="s">
        <v>47</v>
      </c>
      <c r="O203" s="65"/>
      <c r="P203" s="183">
        <f>O203*H203</f>
        <v>0</v>
      </c>
      <c r="Q203" s="183">
        <v>5.6120000000000003E-2</v>
      </c>
      <c r="R203" s="183">
        <f>Q203*H203</f>
        <v>0.57242400000000004</v>
      </c>
      <c r="S203" s="183">
        <v>0</v>
      </c>
      <c r="T203" s="184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5" t="s">
        <v>365</v>
      </c>
      <c r="AT203" s="185" t="s">
        <v>410</v>
      </c>
      <c r="AU203" s="185" t="s">
        <v>86</v>
      </c>
      <c r="AY203" s="18" t="s">
        <v>225</v>
      </c>
      <c r="BE203" s="186">
        <f>IF(N203="základní",J203,0)</f>
        <v>0</v>
      </c>
      <c r="BF203" s="186">
        <f>IF(N203="snížená",J203,0)</f>
        <v>0</v>
      </c>
      <c r="BG203" s="186">
        <f>IF(N203="zákl. přenesená",J203,0)</f>
        <v>0</v>
      </c>
      <c r="BH203" s="186">
        <f>IF(N203="sníž. přenesená",J203,0)</f>
        <v>0</v>
      </c>
      <c r="BI203" s="186">
        <f>IF(N203="nulová",J203,0)</f>
        <v>0</v>
      </c>
      <c r="BJ203" s="18" t="s">
        <v>84</v>
      </c>
      <c r="BK203" s="186">
        <f>ROUND(I203*H203,2)</f>
        <v>0</v>
      </c>
      <c r="BL203" s="18" t="s">
        <v>232</v>
      </c>
      <c r="BM203" s="185" t="s">
        <v>1345</v>
      </c>
    </row>
    <row r="204" spans="1:65" s="13" customFormat="1" ht="11.25">
      <c r="B204" s="187"/>
      <c r="C204" s="188"/>
      <c r="D204" s="189" t="s">
        <v>234</v>
      </c>
      <c r="E204" s="188"/>
      <c r="F204" s="191" t="s">
        <v>1346</v>
      </c>
      <c r="G204" s="188"/>
      <c r="H204" s="192">
        <v>10.199999999999999</v>
      </c>
      <c r="I204" s="193"/>
      <c r="J204" s="188"/>
      <c r="K204" s="188"/>
      <c r="L204" s="194"/>
      <c r="M204" s="195"/>
      <c r="N204" s="196"/>
      <c r="O204" s="196"/>
      <c r="P204" s="196"/>
      <c r="Q204" s="196"/>
      <c r="R204" s="196"/>
      <c r="S204" s="196"/>
      <c r="T204" s="197"/>
      <c r="AT204" s="198" t="s">
        <v>234</v>
      </c>
      <c r="AU204" s="198" t="s">
        <v>86</v>
      </c>
      <c r="AV204" s="13" t="s">
        <v>86</v>
      </c>
      <c r="AW204" s="13" t="s">
        <v>4</v>
      </c>
      <c r="AX204" s="13" t="s">
        <v>84</v>
      </c>
      <c r="AY204" s="198" t="s">
        <v>225</v>
      </c>
    </row>
    <row r="205" spans="1:65" s="2" customFormat="1" ht="48">
      <c r="A205" s="35"/>
      <c r="B205" s="36"/>
      <c r="C205" s="174" t="s">
        <v>944</v>
      </c>
      <c r="D205" s="174" t="s">
        <v>227</v>
      </c>
      <c r="E205" s="175" t="s">
        <v>1239</v>
      </c>
      <c r="F205" s="176" t="s">
        <v>1240</v>
      </c>
      <c r="G205" s="177" t="s">
        <v>559</v>
      </c>
      <c r="H205" s="178">
        <v>20</v>
      </c>
      <c r="I205" s="179"/>
      <c r="J205" s="180">
        <f>ROUND(I205*H205,2)</f>
        <v>0</v>
      </c>
      <c r="K205" s="176" t="s">
        <v>231</v>
      </c>
      <c r="L205" s="40"/>
      <c r="M205" s="181" t="s">
        <v>19</v>
      </c>
      <c r="N205" s="182" t="s">
        <v>47</v>
      </c>
      <c r="O205" s="65"/>
      <c r="P205" s="183">
        <f>O205*H205</f>
        <v>0</v>
      </c>
      <c r="Q205" s="183">
        <v>0.14066999999999999</v>
      </c>
      <c r="R205" s="183">
        <f>Q205*H205</f>
        <v>2.8133999999999997</v>
      </c>
      <c r="S205" s="183">
        <v>0</v>
      </c>
      <c r="T205" s="184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5" t="s">
        <v>232</v>
      </c>
      <c r="AT205" s="185" t="s">
        <v>227</v>
      </c>
      <c r="AU205" s="185" t="s">
        <v>86</v>
      </c>
      <c r="AY205" s="18" t="s">
        <v>225</v>
      </c>
      <c r="BE205" s="186">
        <f>IF(N205="základní",J205,0)</f>
        <v>0</v>
      </c>
      <c r="BF205" s="186">
        <f>IF(N205="snížená",J205,0)</f>
        <v>0</v>
      </c>
      <c r="BG205" s="186">
        <f>IF(N205="zákl. přenesená",J205,0)</f>
        <v>0</v>
      </c>
      <c r="BH205" s="186">
        <f>IF(N205="sníž. přenesená",J205,0)</f>
        <v>0</v>
      </c>
      <c r="BI205" s="186">
        <f>IF(N205="nulová",J205,0)</f>
        <v>0</v>
      </c>
      <c r="BJ205" s="18" t="s">
        <v>84</v>
      </c>
      <c r="BK205" s="186">
        <f>ROUND(I205*H205,2)</f>
        <v>0</v>
      </c>
      <c r="BL205" s="18" t="s">
        <v>232</v>
      </c>
      <c r="BM205" s="185" t="s">
        <v>1241</v>
      </c>
    </row>
    <row r="206" spans="1:65" s="13" customFormat="1" ht="11.25">
      <c r="B206" s="187"/>
      <c r="C206" s="188"/>
      <c r="D206" s="189" t="s">
        <v>234</v>
      </c>
      <c r="E206" s="190" t="s">
        <v>19</v>
      </c>
      <c r="F206" s="191" t="s">
        <v>1242</v>
      </c>
      <c r="G206" s="188"/>
      <c r="H206" s="192">
        <v>20</v>
      </c>
      <c r="I206" s="193"/>
      <c r="J206" s="188"/>
      <c r="K206" s="188"/>
      <c r="L206" s="194"/>
      <c r="M206" s="195"/>
      <c r="N206" s="196"/>
      <c r="O206" s="196"/>
      <c r="P206" s="196"/>
      <c r="Q206" s="196"/>
      <c r="R206" s="196"/>
      <c r="S206" s="196"/>
      <c r="T206" s="197"/>
      <c r="AT206" s="198" t="s">
        <v>234</v>
      </c>
      <c r="AU206" s="198" t="s">
        <v>86</v>
      </c>
      <c r="AV206" s="13" t="s">
        <v>86</v>
      </c>
      <c r="AW206" s="13" t="s">
        <v>37</v>
      </c>
      <c r="AX206" s="13" t="s">
        <v>84</v>
      </c>
      <c r="AY206" s="198" t="s">
        <v>225</v>
      </c>
    </row>
    <row r="207" spans="1:65" s="2" customFormat="1" ht="16.5" customHeight="1">
      <c r="A207" s="35"/>
      <c r="B207" s="36"/>
      <c r="C207" s="210" t="s">
        <v>946</v>
      </c>
      <c r="D207" s="210" t="s">
        <v>410</v>
      </c>
      <c r="E207" s="211" t="s">
        <v>1243</v>
      </c>
      <c r="F207" s="212" t="s">
        <v>1244</v>
      </c>
      <c r="G207" s="213" t="s">
        <v>559</v>
      </c>
      <c r="H207" s="214">
        <v>20.399999999999999</v>
      </c>
      <c r="I207" s="215"/>
      <c r="J207" s="216">
        <f>ROUND(I207*H207,2)</f>
        <v>0</v>
      </c>
      <c r="K207" s="212" t="s">
        <v>231</v>
      </c>
      <c r="L207" s="217"/>
      <c r="M207" s="218" t="s">
        <v>19</v>
      </c>
      <c r="N207" s="219" t="s">
        <v>47</v>
      </c>
      <c r="O207" s="65"/>
      <c r="P207" s="183">
        <f>O207*H207</f>
        <v>0</v>
      </c>
      <c r="Q207" s="183">
        <v>0.15</v>
      </c>
      <c r="R207" s="183">
        <f>Q207*H207</f>
        <v>3.0599999999999996</v>
      </c>
      <c r="S207" s="183">
        <v>0</v>
      </c>
      <c r="T207" s="184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365</v>
      </c>
      <c r="AT207" s="185" t="s">
        <v>410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1245</v>
      </c>
    </row>
    <row r="208" spans="1:65" s="13" customFormat="1" ht="11.25">
      <c r="B208" s="187"/>
      <c r="C208" s="188"/>
      <c r="D208" s="189" t="s">
        <v>234</v>
      </c>
      <c r="E208" s="188"/>
      <c r="F208" s="191" t="s">
        <v>1246</v>
      </c>
      <c r="G208" s="188"/>
      <c r="H208" s="192">
        <v>20.399999999999999</v>
      </c>
      <c r="I208" s="193"/>
      <c r="J208" s="188"/>
      <c r="K208" s="188"/>
      <c r="L208" s="194"/>
      <c r="M208" s="195"/>
      <c r="N208" s="196"/>
      <c r="O208" s="196"/>
      <c r="P208" s="196"/>
      <c r="Q208" s="196"/>
      <c r="R208" s="196"/>
      <c r="S208" s="196"/>
      <c r="T208" s="197"/>
      <c r="AT208" s="198" t="s">
        <v>234</v>
      </c>
      <c r="AU208" s="198" t="s">
        <v>86</v>
      </c>
      <c r="AV208" s="13" t="s">
        <v>86</v>
      </c>
      <c r="AW208" s="13" t="s">
        <v>4</v>
      </c>
      <c r="AX208" s="13" t="s">
        <v>84</v>
      </c>
      <c r="AY208" s="198" t="s">
        <v>225</v>
      </c>
    </row>
    <row r="209" spans="1:65" s="2" customFormat="1" ht="36">
      <c r="A209" s="35"/>
      <c r="B209" s="36"/>
      <c r="C209" s="174" t="s">
        <v>952</v>
      </c>
      <c r="D209" s="174" t="s">
        <v>227</v>
      </c>
      <c r="E209" s="175" t="s">
        <v>929</v>
      </c>
      <c r="F209" s="176" t="s">
        <v>930</v>
      </c>
      <c r="G209" s="177" t="s">
        <v>559</v>
      </c>
      <c r="H209" s="178">
        <v>31.1</v>
      </c>
      <c r="I209" s="179"/>
      <c r="J209" s="180">
        <f>ROUND(I209*H209,2)</f>
        <v>0</v>
      </c>
      <c r="K209" s="176" t="s">
        <v>231</v>
      </c>
      <c r="L209" s="40"/>
      <c r="M209" s="181" t="s">
        <v>19</v>
      </c>
      <c r="N209" s="182" t="s">
        <v>47</v>
      </c>
      <c r="O209" s="65"/>
      <c r="P209" s="183">
        <f>O209*H209</f>
        <v>0</v>
      </c>
      <c r="Q209" s="183">
        <v>0</v>
      </c>
      <c r="R209" s="183">
        <f>Q209*H209</f>
        <v>0</v>
      </c>
      <c r="S209" s="183">
        <v>0</v>
      </c>
      <c r="T209" s="184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5" t="s">
        <v>232</v>
      </c>
      <c r="AT209" s="185" t="s">
        <v>227</v>
      </c>
      <c r="AU209" s="185" t="s">
        <v>86</v>
      </c>
      <c r="AY209" s="18" t="s">
        <v>225</v>
      </c>
      <c r="BE209" s="186">
        <f>IF(N209="základní",J209,0)</f>
        <v>0</v>
      </c>
      <c r="BF209" s="186">
        <f>IF(N209="snížená",J209,0)</f>
        <v>0</v>
      </c>
      <c r="BG209" s="186">
        <f>IF(N209="zákl. přenesená",J209,0)</f>
        <v>0</v>
      </c>
      <c r="BH209" s="186">
        <f>IF(N209="sníž. přenesená",J209,0)</f>
        <v>0</v>
      </c>
      <c r="BI209" s="186">
        <f>IF(N209="nulová",J209,0)</f>
        <v>0</v>
      </c>
      <c r="BJ209" s="18" t="s">
        <v>84</v>
      </c>
      <c r="BK209" s="186">
        <f>ROUND(I209*H209,2)</f>
        <v>0</v>
      </c>
      <c r="BL209" s="18" t="s">
        <v>232</v>
      </c>
      <c r="BM209" s="185" t="s">
        <v>931</v>
      </c>
    </row>
    <row r="210" spans="1:65" s="13" customFormat="1" ht="11.25">
      <c r="B210" s="187"/>
      <c r="C210" s="188"/>
      <c r="D210" s="189" t="s">
        <v>234</v>
      </c>
      <c r="E210" s="190" t="s">
        <v>19</v>
      </c>
      <c r="F210" s="191" t="s">
        <v>932</v>
      </c>
      <c r="G210" s="188"/>
      <c r="H210" s="192">
        <v>31.1</v>
      </c>
      <c r="I210" s="193"/>
      <c r="J210" s="188"/>
      <c r="K210" s="188"/>
      <c r="L210" s="194"/>
      <c r="M210" s="195"/>
      <c r="N210" s="196"/>
      <c r="O210" s="196"/>
      <c r="P210" s="196"/>
      <c r="Q210" s="196"/>
      <c r="R210" s="196"/>
      <c r="S210" s="196"/>
      <c r="T210" s="197"/>
      <c r="AT210" s="198" t="s">
        <v>234</v>
      </c>
      <c r="AU210" s="198" t="s">
        <v>86</v>
      </c>
      <c r="AV210" s="13" t="s">
        <v>86</v>
      </c>
      <c r="AW210" s="13" t="s">
        <v>37</v>
      </c>
      <c r="AX210" s="13" t="s">
        <v>84</v>
      </c>
      <c r="AY210" s="198" t="s">
        <v>225</v>
      </c>
    </row>
    <row r="211" spans="1:65" s="2" customFormat="1" ht="55.5" customHeight="1">
      <c r="A211" s="35"/>
      <c r="B211" s="36"/>
      <c r="C211" s="174" t="s">
        <v>954</v>
      </c>
      <c r="D211" s="174" t="s">
        <v>227</v>
      </c>
      <c r="E211" s="175" t="s">
        <v>933</v>
      </c>
      <c r="F211" s="176" t="s">
        <v>934</v>
      </c>
      <c r="G211" s="177" t="s">
        <v>559</v>
      </c>
      <c r="H211" s="178">
        <v>41.1</v>
      </c>
      <c r="I211" s="179"/>
      <c r="J211" s="180">
        <f>ROUND(I211*H211,2)</f>
        <v>0</v>
      </c>
      <c r="K211" s="176" t="s">
        <v>231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9.0000000000000006E-5</v>
      </c>
      <c r="R211" s="183">
        <f>Q211*H211</f>
        <v>3.6990000000000005E-3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935</v>
      </c>
    </row>
    <row r="212" spans="1:65" s="13" customFormat="1" ht="11.25">
      <c r="B212" s="187"/>
      <c r="C212" s="188"/>
      <c r="D212" s="189" t="s">
        <v>234</v>
      </c>
      <c r="E212" s="190" t="s">
        <v>19</v>
      </c>
      <c r="F212" s="191" t="s">
        <v>932</v>
      </c>
      <c r="G212" s="188"/>
      <c r="H212" s="192">
        <v>31.1</v>
      </c>
      <c r="I212" s="193"/>
      <c r="J212" s="188"/>
      <c r="K212" s="188"/>
      <c r="L212" s="194"/>
      <c r="M212" s="195"/>
      <c r="N212" s="196"/>
      <c r="O212" s="196"/>
      <c r="P212" s="196"/>
      <c r="Q212" s="196"/>
      <c r="R212" s="196"/>
      <c r="S212" s="196"/>
      <c r="T212" s="197"/>
      <c r="AT212" s="198" t="s">
        <v>234</v>
      </c>
      <c r="AU212" s="198" t="s">
        <v>86</v>
      </c>
      <c r="AV212" s="13" t="s">
        <v>86</v>
      </c>
      <c r="AW212" s="13" t="s">
        <v>37</v>
      </c>
      <c r="AX212" s="13" t="s">
        <v>76</v>
      </c>
      <c r="AY212" s="198" t="s">
        <v>225</v>
      </c>
    </row>
    <row r="213" spans="1:65" s="13" customFormat="1" ht="11.25">
      <c r="B213" s="187"/>
      <c r="C213" s="188"/>
      <c r="D213" s="189" t="s">
        <v>234</v>
      </c>
      <c r="E213" s="190" t="s">
        <v>19</v>
      </c>
      <c r="F213" s="191" t="s">
        <v>1347</v>
      </c>
      <c r="G213" s="188"/>
      <c r="H213" s="192">
        <v>10</v>
      </c>
      <c r="I213" s="193"/>
      <c r="J213" s="188"/>
      <c r="K213" s="188"/>
      <c r="L213" s="194"/>
      <c r="M213" s="195"/>
      <c r="N213" s="196"/>
      <c r="O213" s="196"/>
      <c r="P213" s="196"/>
      <c r="Q213" s="196"/>
      <c r="R213" s="196"/>
      <c r="S213" s="196"/>
      <c r="T213" s="197"/>
      <c r="AT213" s="198" t="s">
        <v>234</v>
      </c>
      <c r="AU213" s="198" t="s">
        <v>86</v>
      </c>
      <c r="AV213" s="13" t="s">
        <v>86</v>
      </c>
      <c r="AW213" s="13" t="s">
        <v>37</v>
      </c>
      <c r="AX213" s="13" t="s">
        <v>76</v>
      </c>
      <c r="AY213" s="198" t="s">
        <v>225</v>
      </c>
    </row>
    <row r="214" spans="1:65" s="14" customFormat="1" ht="11.25">
      <c r="B214" s="199"/>
      <c r="C214" s="200"/>
      <c r="D214" s="189" t="s">
        <v>234</v>
      </c>
      <c r="E214" s="201" t="s">
        <v>19</v>
      </c>
      <c r="F214" s="202" t="s">
        <v>245</v>
      </c>
      <c r="G214" s="200"/>
      <c r="H214" s="203">
        <v>41.1</v>
      </c>
      <c r="I214" s="204"/>
      <c r="J214" s="200"/>
      <c r="K214" s="200"/>
      <c r="L214" s="205"/>
      <c r="M214" s="206"/>
      <c r="N214" s="207"/>
      <c r="O214" s="207"/>
      <c r="P214" s="207"/>
      <c r="Q214" s="207"/>
      <c r="R214" s="207"/>
      <c r="S214" s="207"/>
      <c r="T214" s="208"/>
      <c r="AT214" s="209" t="s">
        <v>234</v>
      </c>
      <c r="AU214" s="209" t="s">
        <v>86</v>
      </c>
      <c r="AV214" s="14" t="s">
        <v>232</v>
      </c>
      <c r="AW214" s="14" t="s">
        <v>37</v>
      </c>
      <c r="AX214" s="14" t="s">
        <v>84</v>
      </c>
      <c r="AY214" s="209" t="s">
        <v>225</v>
      </c>
    </row>
    <row r="215" spans="1:65" s="2" customFormat="1" ht="24">
      <c r="A215" s="35"/>
      <c r="B215" s="36"/>
      <c r="C215" s="174" t="s">
        <v>956</v>
      </c>
      <c r="D215" s="174" t="s">
        <v>227</v>
      </c>
      <c r="E215" s="175" t="s">
        <v>571</v>
      </c>
      <c r="F215" s="176" t="s">
        <v>572</v>
      </c>
      <c r="G215" s="177" t="s">
        <v>559</v>
      </c>
      <c r="H215" s="178">
        <v>64.099999999999994</v>
      </c>
      <c r="I215" s="179"/>
      <c r="J215" s="180">
        <f>ROUND(I215*H215,2)</f>
        <v>0</v>
      </c>
      <c r="K215" s="176" t="s">
        <v>231</v>
      </c>
      <c r="L215" s="40"/>
      <c r="M215" s="181" t="s">
        <v>19</v>
      </c>
      <c r="N215" s="182" t="s">
        <v>47</v>
      </c>
      <c r="O215" s="65"/>
      <c r="P215" s="183">
        <f>O215*H215</f>
        <v>0</v>
      </c>
      <c r="Q215" s="183">
        <v>0</v>
      </c>
      <c r="R215" s="183">
        <f>Q215*H215</f>
        <v>0</v>
      </c>
      <c r="S215" s="183">
        <v>0</v>
      </c>
      <c r="T215" s="184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5" t="s">
        <v>232</v>
      </c>
      <c r="AT215" s="185" t="s">
        <v>227</v>
      </c>
      <c r="AU215" s="185" t="s">
        <v>86</v>
      </c>
      <c r="AY215" s="18" t="s">
        <v>225</v>
      </c>
      <c r="BE215" s="186">
        <f>IF(N215="základní",J215,0)</f>
        <v>0</v>
      </c>
      <c r="BF215" s="186">
        <f>IF(N215="snížená",J215,0)</f>
        <v>0</v>
      </c>
      <c r="BG215" s="186">
        <f>IF(N215="zákl. přenesená",J215,0)</f>
        <v>0</v>
      </c>
      <c r="BH215" s="186">
        <f>IF(N215="sníž. přenesená",J215,0)</f>
        <v>0</v>
      </c>
      <c r="BI215" s="186">
        <f>IF(N215="nulová",J215,0)</f>
        <v>0</v>
      </c>
      <c r="BJ215" s="18" t="s">
        <v>84</v>
      </c>
      <c r="BK215" s="186">
        <f>ROUND(I215*H215,2)</f>
        <v>0</v>
      </c>
      <c r="BL215" s="18" t="s">
        <v>232</v>
      </c>
      <c r="BM215" s="185" t="s">
        <v>936</v>
      </c>
    </row>
    <row r="216" spans="1:65" s="13" customFormat="1" ht="11.25">
      <c r="B216" s="187"/>
      <c r="C216" s="188"/>
      <c r="D216" s="189" t="s">
        <v>234</v>
      </c>
      <c r="E216" s="190" t="s">
        <v>19</v>
      </c>
      <c r="F216" s="191" t="s">
        <v>932</v>
      </c>
      <c r="G216" s="188"/>
      <c r="H216" s="192">
        <v>31.1</v>
      </c>
      <c r="I216" s="193"/>
      <c r="J216" s="188"/>
      <c r="K216" s="188"/>
      <c r="L216" s="194"/>
      <c r="M216" s="195"/>
      <c r="N216" s="196"/>
      <c r="O216" s="196"/>
      <c r="P216" s="196"/>
      <c r="Q216" s="196"/>
      <c r="R216" s="196"/>
      <c r="S216" s="196"/>
      <c r="T216" s="197"/>
      <c r="AT216" s="198" t="s">
        <v>234</v>
      </c>
      <c r="AU216" s="198" t="s">
        <v>86</v>
      </c>
      <c r="AV216" s="13" t="s">
        <v>86</v>
      </c>
      <c r="AW216" s="13" t="s">
        <v>37</v>
      </c>
      <c r="AX216" s="13" t="s">
        <v>76</v>
      </c>
      <c r="AY216" s="198" t="s">
        <v>225</v>
      </c>
    </row>
    <row r="217" spans="1:65" s="13" customFormat="1" ht="11.25">
      <c r="B217" s="187"/>
      <c r="C217" s="188"/>
      <c r="D217" s="189" t="s">
        <v>234</v>
      </c>
      <c r="E217" s="190" t="s">
        <v>19</v>
      </c>
      <c r="F217" s="191" t="s">
        <v>1247</v>
      </c>
      <c r="G217" s="188"/>
      <c r="H217" s="192">
        <v>23</v>
      </c>
      <c r="I217" s="193"/>
      <c r="J217" s="188"/>
      <c r="K217" s="188"/>
      <c r="L217" s="194"/>
      <c r="M217" s="195"/>
      <c r="N217" s="196"/>
      <c r="O217" s="196"/>
      <c r="P217" s="196"/>
      <c r="Q217" s="196"/>
      <c r="R217" s="196"/>
      <c r="S217" s="196"/>
      <c r="T217" s="197"/>
      <c r="AT217" s="198" t="s">
        <v>234</v>
      </c>
      <c r="AU217" s="198" t="s">
        <v>86</v>
      </c>
      <c r="AV217" s="13" t="s">
        <v>86</v>
      </c>
      <c r="AW217" s="13" t="s">
        <v>37</v>
      </c>
      <c r="AX217" s="13" t="s">
        <v>76</v>
      </c>
      <c r="AY217" s="198" t="s">
        <v>225</v>
      </c>
    </row>
    <row r="218" spans="1:65" s="13" customFormat="1" ht="11.25">
      <c r="B218" s="187"/>
      <c r="C218" s="188"/>
      <c r="D218" s="189" t="s">
        <v>234</v>
      </c>
      <c r="E218" s="190" t="s">
        <v>19</v>
      </c>
      <c r="F218" s="191" t="s">
        <v>1347</v>
      </c>
      <c r="G218" s="188"/>
      <c r="H218" s="192">
        <v>10</v>
      </c>
      <c r="I218" s="193"/>
      <c r="J218" s="188"/>
      <c r="K218" s="188"/>
      <c r="L218" s="194"/>
      <c r="M218" s="195"/>
      <c r="N218" s="196"/>
      <c r="O218" s="196"/>
      <c r="P218" s="196"/>
      <c r="Q218" s="196"/>
      <c r="R218" s="196"/>
      <c r="S218" s="196"/>
      <c r="T218" s="197"/>
      <c r="AT218" s="198" t="s">
        <v>234</v>
      </c>
      <c r="AU218" s="198" t="s">
        <v>86</v>
      </c>
      <c r="AV218" s="13" t="s">
        <v>86</v>
      </c>
      <c r="AW218" s="13" t="s">
        <v>37</v>
      </c>
      <c r="AX218" s="13" t="s">
        <v>76</v>
      </c>
      <c r="AY218" s="198" t="s">
        <v>225</v>
      </c>
    </row>
    <row r="219" spans="1:65" s="14" customFormat="1" ht="11.25">
      <c r="B219" s="199"/>
      <c r="C219" s="200"/>
      <c r="D219" s="189" t="s">
        <v>234</v>
      </c>
      <c r="E219" s="201" t="s">
        <v>19</v>
      </c>
      <c r="F219" s="202" t="s">
        <v>245</v>
      </c>
      <c r="G219" s="200"/>
      <c r="H219" s="203">
        <v>64.099999999999994</v>
      </c>
      <c r="I219" s="204"/>
      <c r="J219" s="200"/>
      <c r="K219" s="200"/>
      <c r="L219" s="205"/>
      <c r="M219" s="206"/>
      <c r="N219" s="207"/>
      <c r="O219" s="207"/>
      <c r="P219" s="207"/>
      <c r="Q219" s="207"/>
      <c r="R219" s="207"/>
      <c r="S219" s="207"/>
      <c r="T219" s="208"/>
      <c r="AT219" s="209" t="s">
        <v>234</v>
      </c>
      <c r="AU219" s="209" t="s">
        <v>86</v>
      </c>
      <c r="AV219" s="14" t="s">
        <v>232</v>
      </c>
      <c r="AW219" s="14" t="s">
        <v>37</v>
      </c>
      <c r="AX219" s="14" t="s">
        <v>84</v>
      </c>
      <c r="AY219" s="209" t="s">
        <v>225</v>
      </c>
    </row>
    <row r="220" spans="1:65" s="2" customFormat="1" ht="24">
      <c r="A220" s="35"/>
      <c r="B220" s="36"/>
      <c r="C220" s="174" t="s">
        <v>957</v>
      </c>
      <c r="D220" s="174" t="s">
        <v>227</v>
      </c>
      <c r="E220" s="175" t="s">
        <v>938</v>
      </c>
      <c r="F220" s="176" t="s">
        <v>939</v>
      </c>
      <c r="G220" s="177" t="s">
        <v>559</v>
      </c>
      <c r="H220" s="178">
        <v>33</v>
      </c>
      <c r="I220" s="179"/>
      <c r="J220" s="180">
        <f>ROUND(I220*H220,2)</f>
        <v>0</v>
      </c>
      <c r="K220" s="176" t="s">
        <v>231</v>
      </c>
      <c r="L220" s="40"/>
      <c r="M220" s="181" t="s">
        <v>19</v>
      </c>
      <c r="N220" s="182" t="s">
        <v>47</v>
      </c>
      <c r="O220" s="65"/>
      <c r="P220" s="183">
        <f>O220*H220</f>
        <v>0</v>
      </c>
      <c r="Q220" s="183">
        <v>0</v>
      </c>
      <c r="R220" s="183">
        <f>Q220*H220</f>
        <v>0</v>
      </c>
      <c r="S220" s="183">
        <v>0</v>
      </c>
      <c r="T220" s="184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5" t="s">
        <v>232</v>
      </c>
      <c r="AT220" s="185" t="s">
        <v>227</v>
      </c>
      <c r="AU220" s="185" t="s">
        <v>86</v>
      </c>
      <c r="AY220" s="18" t="s">
        <v>225</v>
      </c>
      <c r="BE220" s="186">
        <f>IF(N220="základní",J220,0)</f>
        <v>0</v>
      </c>
      <c r="BF220" s="186">
        <f>IF(N220="snížená",J220,0)</f>
        <v>0</v>
      </c>
      <c r="BG220" s="186">
        <f>IF(N220="zákl. přenesená",J220,0)</f>
        <v>0</v>
      </c>
      <c r="BH220" s="186">
        <f>IF(N220="sníž. přenesená",J220,0)</f>
        <v>0</v>
      </c>
      <c r="BI220" s="186">
        <f>IF(N220="nulová",J220,0)</f>
        <v>0</v>
      </c>
      <c r="BJ220" s="18" t="s">
        <v>84</v>
      </c>
      <c r="BK220" s="186">
        <f>ROUND(I220*H220,2)</f>
        <v>0</v>
      </c>
      <c r="BL220" s="18" t="s">
        <v>232</v>
      </c>
      <c r="BM220" s="185" t="s">
        <v>940</v>
      </c>
    </row>
    <row r="221" spans="1:65" s="13" customFormat="1" ht="11.25">
      <c r="B221" s="187"/>
      <c r="C221" s="188"/>
      <c r="D221" s="189" t="s">
        <v>234</v>
      </c>
      <c r="E221" s="190" t="s">
        <v>19</v>
      </c>
      <c r="F221" s="191" t="s">
        <v>1247</v>
      </c>
      <c r="G221" s="188"/>
      <c r="H221" s="192">
        <v>23</v>
      </c>
      <c r="I221" s="193"/>
      <c r="J221" s="188"/>
      <c r="K221" s="188"/>
      <c r="L221" s="194"/>
      <c r="M221" s="195"/>
      <c r="N221" s="196"/>
      <c r="O221" s="196"/>
      <c r="P221" s="196"/>
      <c r="Q221" s="196"/>
      <c r="R221" s="196"/>
      <c r="S221" s="196"/>
      <c r="T221" s="197"/>
      <c r="AT221" s="198" t="s">
        <v>234</v>
      </c>
      <c r="AU221" s="198" t="s">
        <v>86</v>
      </c>
      <c r="AV221" s="13" t="s">
        <v>86</v>
      </c>
      <c r="AW221" s="13" t="s">
        <v>37</v>
      </c>
      <c r="AX221" s="13" t="s">
        <v>76</v>
      </c>
      <c r="AY221" s="198" t="s">
        <v>225</v>
      </c>
    </row>
    <row r="222" spans="1:65" s="13" customFormat="1" ht="11.25">
      <c r="B222" s="187"/>
      <c r="C222" s="188"/>
      <c r="D222" s="189" t="s">
        <v>234</v>
      </c>
      <c r="E222" s="190" t="s">
        <v>19</v>
      </c>
      <c r="F222" s="191" t="s">
        <v>1347</v>
      </c>
      <c r="G222" s="188"/>
      <c r="H222" s="192">
        <v>10</v>
      </c>
      <c r="I222" s="193"/>
      <c r="J222" s="188"/>
      <c r="K222" s="188"/>
      <c r="L222" s="194"/>
      <c r="M222" s="195"/>
      <c r="N222" s="196"/>
      <c r="O222" s="196"/>
      <c r="P222" s="196"/>
      <c r="Q222" s="196"/>
      <c r="R222" s="196"/>
      <c r="S222" s="196"/>
      <c r="T222" s="197"/>
      <c r="AT222" s="198" t="s">
        <v>234</v>
      </c>
      <c r="AU222" s="198" t="s">
        <v>86</v>
      </c>
      <c r="AV222" s="13" t="s">
        <v>86</v>
      </c>
      <c r="AW222" s="13" t="s">
        <v>37</v>
      </c>
      <c r="AX222" s="13" t="s">
        <v>76</v>
      </c>
      <c r="AY222" s="198" t="s">
        <v>225</v>
      </c>
    </row>
    <row r="223" spans="1:65" s="14" customFormat="1" ht="11.25">
      <c r="B223" s="199"/>
      <c r="C223" s="200"/>
      <c r="D223" s="189" t="s">
        <v>234</v>
      </c>
      <c r="E223" s="201" t="s">
        <v>19</v>
      </c>
      <c r="F223" s="202" t="s">
        <v>245</v>
      </c>
      <c r="G223" s="200"/>
      <c r="H223" s="203">
        <v>33</v>
      </c>
      <c r="I223" s="204"/>
      <c r="J223" s="200"/>
      <c r="K223" s="200"/>
      <c r="L223" s="205"/>
      <c r="M223" s="206"/>
      <c r="N223" s="207"/>
      <c r="O223" s="207"/>
      <c r="P223" s="207"/>
      <c r="Q223" s="207"/>
      <c r="R223" s="207"/>
      <c r="S223" s="207"/>
      <c r="T223" s="208"/>
      <c r="AT223" s="209" t="s">
        <v>234</v>
      </c>
      <c r="AU223" s="209" t="s">
        <v>86</v>
      </c>
      <c r="AV223" s="14" t="s">
        <v>232</v>
      </c>
      <c r="AW223" s="14" t="s">
        <v>37</v>
      </c>
      <c r="AX223" s="14" t="s">
        <v>84</v>
      </c>
      <c r="AY223" s="209" t="s">
        <v>225</v>
      </c>
    </row>
    <row r="224" spans="1:65" s="2" customFormat="1" ht="24">
      <c r="A224" s="35"/>
      <c r="B224" s="36"/>
      <c r="C224" s="174" t="s">
        <v>959</v>
      </c>
      <c r="D224" s="174" t="s">
        <v>227</v>
      </c>
      <c r="E224" s="175" t="s">
        <v>941</v>
      </c>
      <c r="F224" s="176" t="s">
        <v>942</v>
      </c>
      <c r="G224" s="177" t="s">
        <v>559</v>
      </c>
      <c r="H224" s="178">
        <v>23</v>
      </c>
      <c r="I224" s="179"/>
      <c r="J224" s="180">
        <f>ROUND(I224*H224,2)</f>
        <v>0</v>
      </c>
      <c r="K224" s="176" t="s">
        <v>231</v>
      </c>
      <c r="L224" s="40"/>
      <c r="M224" s="181" t="s">
        <v>19</v>
      </c>
      <c r="N224" s="182" t="s">
        <v>47</v>
      </c>
      <c r="O224" s="65"/>
      <c r="P224" s="183">
        <f>O224*H224</f>
        <v>0</v>
      </c>
      <c r="Q224" s="183">
        <v>3.0000000000000001E-5</v>
      </c>
      <c r="R224" s="183">
        <f>Q224*H224</f>
        <v>6.8999999999999997E-4</v>
      </c>
      <c r="S224" s="183">
        <v>0</v>
      </c>
      <c r="T224" s="184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5" t="s">
        <v>232</v>
      </c>
      <c r="AT224" s="185" t="s">
        <v>227</v>
      </c>
      <c r="AU224" s="185" t="s">
        <v>86</v>
      </c>
      <c r="AY224" s="18" t="s">
        <v>225</v>
      </c>
      <c r="BE224" s="186">
        <f>IF(N224="základní",J224,0)</f>
        <v>0</v>
      </c>
      <c r="BF224" s="186">
        <f>IF(N224="snížená",J224,0)</f>
        <v>0</v>
      </c>
      <c r="BG224" s="186">
        <f>IF(N224="zákl. přenesená",J224,0)</f>
        <v>0</v>
      </c>
      <c r="BH224" s="186">
        <f>IF(N224="sníž. přenesená",J224,0)</f>
        <v>0</v>
      </c>
      <c r="BI224" s="186">
        <f>IF(N224="nulová",J224,0)</f>
        <v>0</v>
      </c>
      <c r="BJ224" s="18" t="s">
        <v>84</v>
      </c>
      <c r="BK224" s="186">
        <f>ROUND(I224*H224,2)</f>
        <v>0</v>
      </c>
      <c r="BL224" s="18" t="s">
        <v>232</v>
      </c>
      <c r="BM224" s="185" t="s">
        <v>943</v>
      </c>
    </row>
    <row r="225" spans="1:65" s="13" customFormat="1" ht="11.25">
      <c r="B225" s="187"/>
      <c r="C225" s="188"/>
      <c r="D225" s="189" t="s">
        <v>234</v>
      </c>
      <c r="E225" s="190" t="s">
        <v>19</v>
      </c>
      <c r="F225" s="191" t="s">
        <v>1247</v>
      </c>
      <c r="G225" s="188"/>
      <c r="H225" s="192">
        <v>23</v>
      </c>
      <c r="I225" s="193"/>
      <c r="J225" s="188"/>
      <c r="K225" s="188"/>
      <c r="L225" s="194"/>
      <c r="M225" s="195"/>
      <c r="N225" s="196"/>
      <c r="O225" s="196"/>
      <c r="P225" s="196"/>
      <c r="Q225" s="196"/>
      <c r="R225" s="196"/>
      <c r="S225" s="196"/>
      <c r="T225" s="197"/>
      <c r="AT225" s="198" t="s">
        <v>234</v>
      </c>
      <c r="AU225" s="198" t="s">
        <v>86</v>
      </c>
      <c r="AV225" s="13" t="s">
        <v>86</v>
      </c>
      <c r="AW225" s="13" t="s">
        <v>37</v>
      </c>
      <c r="AX225" s="13" t="s">
        <v>84</v>
      </c>
      <c r="AY225" s="198" t="s">
        <v>225</v>
      </c>
    </row>
    <row r="226" spans="1:65" s="2" customFormat="1" ht="36">
      <c r="A226" s="35"/>
      <c r="B226" s="36"/>
      <c r="C226" s="174" t="s">
        <v>961</v>
      </c>
      <c r="D226" s="174" t="s">
        <v>227</v>
      </c>
      <c r="E226" s="175" t="s">
        <v>574</v>
      </c>
      <c r="F226" s="176" t="s">
        <v>575</v>
      </c>
      <c r="G226" s="177" t="s">
        <v>576</v>
      </c>
      <c r="H226" s="178">
        <v>4</v>
      </c>
      <c r="I226" s="179"/>
      <c r="J226" s="180">
        <f>ROUND(I226*H226,2)</f>
        <v>0</v>
      </c>
      <c r="K226" s="176" t="s">
        <v>231</v>
      </c>
      <c r="L226" s="40"/>
      <c r="M226" s="181" t="s">
        <v>19</v>
      </c>
      <c r="N226" s="182" t="s">
        <v>47</v>
      </c>
      <c r="O226" s="65"/>
      <c r="P226" s="183">
        <f>O226*H226</f>
        <v>0</v>
      </c>
      <c r="Q226" s="183">
        <v>0</v>
      </c>
      <c r="R226" s="183">
        <f>Q226*H226</f>
        <v>0</v>
      </c>
      <c r="S226" s="183">
        <v>0</v>
      </c>
      <c r="T226" s="184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5" t="s">
        <v>232</v>
      </c>
      <c r="AT226" s="185" t="s">
        <v>227</v>
      </c>
      <c r="AU226" s="185" t="s">
        <v>86</v>
      </c>
      <c r="AY226" s="18" t="s">
        <v>225</v>
      </c>
      <c r="BE226" s="186">
        <f>IF(N226="základní",J226,0)</f>
        <v>0</v>
      </c>
      <c r="BF226" s="186">
        <f>IF(N226="snížená",J226,0)</f>
        <v>0</v>
      </c>
      <c r="BG226" s="186">
        <f>IF(N226="zákl. přenesená",J226,0)</f>
        <v>0</v>
      </c>
      <c r="BH226" s="186">
        <f>IF(N226="sníž. přenesená",J226,0)</f>
        <v>0</v>
      </c>
      <c r="BI226" s="186">
        <f>IF(N226="nulová",J226,0)</f>
        <v>0</v>
      </c>
      <c r="BJ226" s="18" t="s">
        <v>84</v>
      </c>
      <c r="BK226" s="186">
        <f>ROUND(I226*H226,2)</f>
        <v>0</v>
      </c>
      <c r="BL226" s="18" t="s">
        <v>232</v>
      </c>
      <c r="BM226" s="185" t="s">
        <v>1248</v>
      </c>
    </row>
    <row r="227" spans="1:65" s="2" customFormat="1" ht="55.5" customHeight="1">
      <c r="A227" s="35"/>
      <c r="B227" s="36"/>
      <c r="C227" s="174" t="s">
        <v>965</v>
      </c>
      <c r="D227" s="174" t="s">
        <v>227</v>
      </c>
      <c r="E227" s="175" t="s">
        <v>608</v>
      </c>
      <c r="F227" s="176" t="s">
        <v>667</v>
      </c>
      <c r="G227" s="177" t="s">
        <v>230</v>
      </c>
      <c r="H227" s="178">
        <v>20.425000000000001</v>
      </c>
      <c r="I227" s="179"/>
      <c r="J227" s="180">
        <f>ROUND(I227*H227,2)</f>
        <v>0</v>
      </c>
      <c r="K227" s="176" t="s">
        <v>19</v>
      </c>
      <c r="L227" s="40"/>
      <c r="M227" s="181" t="s">
        <v>19</v>
      </c>
      <c r="N227" s="182" t="s">
        <v>47</v>
      </c>
      <c r="O227" s="65"/>
      <c r="P227" s="183">
        <f>O227*H227</f>
        <v>0</v>
      </c>
      <c r="Q227" s="183">
        <v>0</v>
      </c>
      <c r="R227" s="183">
        <f>Q227*H227</f>
        <v>0</v>
      </c>
      <c r="S227" s="183">
        <v>0</v>
      </c>
      <c r="T227" s="184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5" t="s">
        <v>232</v>
      </c>
      <c r="AT227" s="185" t="s">
        <v>227</v>
      </c>
      <c r="AU227" s="185" t="s">
        <v>86</v>
      </c>
      <c r="AY227" s="18" t="s">
        <v>225</v>
      </c>
      <c r="BE227" s="186">
        <f>IF(N227="základní",J227,0)</f>
        <v>0</v>
      </c>
      <c r="BF227" s="186">
        <f>IF(N227="snížená",J227,0)</f>
        <v>0</v>
      </c>
      <c r="BG227" s="186">
        <f>IF(N227="zákl. přenesená",J227,0)</f>
        <v>0</v>
      </c>
      <c r="BH227" s="186">
        <f>IF(N227="sníž. přenesená",J227,0)</f>
        <v>0</v>
      </c>
      <c r="BI227" s="186">
        <f>IF(N227="nulová",J227,0)</f>
        <v>0</v>
      </c>
      <c r="BJ227" s="18" t="s">
        <v>84</v>
      </c>
      <c r="BK227" s="186">
        <f>ROUND(I227*H227,2)</f>
        <v>0</v>
      </c>
      <c r="BL227" s="18" t="s">
        <v>232</v>
      </c>
      <c r="BM227" s="185" t="s">
        <v>955</v>
      </c>
    </row>
    <row r="228" spans="1:65" s="2" customFormat="1" ht="19.5">
      <c r="A228" s="35"/>
      <c r="B228" s="36"/>
      <c r="C228" s="37"/>
      <c r="D228" s="189" t="s">
        <v>414</v>
      </c>
      <c r="E228" s="37"/>
      <c r="F228" s="220" t="s">
        <v>669</v>
      </c>
      <c r="G228" s="37"/>
      <c r="H228" s="37"/>
      <c r="I228" s="221"/>
      <c r="J228" s="37"/>
      <c r="K228" s="37"/>
      <c r="L228" s="40"/>
      <c r="M228" s="222"/>
      <c r="N228" s="223"/>
      <c r="O228" s="65"/>
      <c r="P228" s="65"/>
      <c r="Q228" s="65"/>
      <c r="R228" s="65"/>
      <c r="S228" s="65"/>
      <c r="T228" s="66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T228" s="18" t="s">
        <v>414</v>
      </c>
      <c r="AU228" s="18" t="s">
        <v>86</v>
      </c>
    </row>
    <row r="229" spans="1:65" s="13" customFormat="1" ht="11.25">
      <c r="B229" s="187"/>
      <c r="C229" s="188"/>
      <c r="D229" s="189" t="s">
        <v>234</v>
      </c>
      <c r="E229" s="190" t="s">
        <v>19</v>
      </c>
      <c r="F229" s="191" t="s">
        <v>670</v>
      </c>
      <c r="G229" s="188"/>
      <c r="H229" s="192">
        <v>20.425000000000001</v>
      </c>
      <c r="I229" s="193"/>
      <c r="J229" s="188"/>
      <c r="K229" s="188"/>
      <c r="L229" s="194"/>
      <c r="M229" s="195"/>
      <c r="N229" s="196"/>
      <c r="O229" s="196"/>
      <c r="P229" s="196"/>
      <c r="Q229" s="196"/>
      <c r="R229" s="196"/>
      <c r="S229" s="196"/>
      <c r="T229" s="197"/>
      <c r="AT229" s="198" t="s">
        <v>234</v>
      </c>
      <c r="AU229" s="198" t="s">
        <v>86</v>
      </c>
      <c r="AV229" s="13" t="s">
        <v>86</v>
      </c>
      <c r="AW229" s="13" t="s">
        <v>37</v>
      </c>
      <c r="AX229" s="13" t="s">
        <v>84</v>
      </c>
      <c r="AY229" s="198" t="s">
        <v>225</v>
      </c>
    </row>
    <row r="230" spans="1:65" s="12" customFormat="1" ht="22.9" customHeight="1">
      <c r="B230" s="158"/>
      <c r="C230" s="159"/>
      <c r="D230" s="160" t="s">
        <v>75</v>
      </c>
      <c r="E230" s="172" t="s">
        <v>628</v>
      </c>
      <c r="F230" s="172" t="s">
        <v>629</v>
      </c>
      <c r="G230" s="159"/>
      <c r="H230" s="159"/>
      <c r="I230" s="162"/>
      <c r="J230" s="173">
        <f>BK230</f>
        <v>0</v>
      </c>
      <c r="K230" s="159"/>
      <c r="L230" s="164"/>
      <c r="M230" s="165"/>
      <c r="N230" s="166"/>
      <c r="O230" s="166"/>
      <c r="P230" s="167">
        <f>SUM(P231:P237)</f>
        <v>0</v>
      </c>
      <c r="Q230" s="166"/>
      <c r="R230" s="167">
        <f>SUM(R231:R237)</f>
        <v>0</v>
      </c>
      <c r="S230" s="166"/>
      <c r="T230" s="168">
        <f>SUM(T231:T237)</f>
        <v>0</v>
      </c>
      <c r="AR230" s="169" t="s">
        <v>84</v>
      </c>
      <c r="AT230" s="170" t="s">
        <v>75</v>
      </c>
      <c r="AU230" s="170" t="s">
        <v>84</v>
      </c>
      <c r="AY230" s="169" t="s">
        <v>225</v>
      </c>
      <c r="BK230" s="171">
        <f>SUM(BK231:BK237)</f>
        <v>0</v>
      </c>
    </row>
    <row r="231" spans="1:65" s="2" customFormat="1" ht="36">
      <c r="A231" s="35"/>
      <c r="B231" s="36"/>
      <c r="C231" s="174" t="s">
        <v>967</v>
      </c>
      <c r="D231" s="174" t="s">
        <v>227</v>
      </c>
      <c r="E231" s="175" t="s">
        <v>631</v>
      </c>
      <c r="F231" s="176" t="s">
        <v>632</v>
      </c>
      <c r="G231" s="177" t="s">
        <v>361</v>
      </c>
      <c r="H231" s="178">
        <v>82.46</v>
      </c>
      <c r="I231" s="179"/>
      <c r="J231" s="180">
        <f>ROUND(I231*H231,2)</f>
        <v>0</v>
      </c>
      <c r="K231" s="176" t="s">
        <v>231</v>
      </c>
      <c r="L231" s="40"/>
      <c r="M231" s="181" t="s">
        <v>19</v>
      </c>
      <c r="N231" s="182" t="s">
        <v>47</v>
      </c>
      <c r="O231" s="65"/>
      <c r="P231" s="183">
        <f>O231*H231</f>
        <v>0</v>
      </c>
      <c r="Q231" s="183">
        <v>0</v>
      </c>
      <c r="R231" s="183">
        <f>Q231*H231</f>
        <v>0</v>
      </c>
      <c r="S231" s="183">
        <v>0</v>
      </c>
      <c r="T231" s="184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5" t="s">
        <v>232</v>
      </c>
      <c r="AT231" s="185" t="s">
        <v>227</v>
      </c>
      <c r="AU231" s="185" t="s">
        <v>86</v>
      </c>
      <c r="AY231" s="18" t="s">
        <v>225</v>
      </c>
      <c r="BE231" s="186">
        <f>IF(N231="základní",J231,0)</f>
        <v>0</v>
      </c>
      <c r="BF231" s="186">
        <f>IF(N231="snížená",J231,0)</f>
        <v>0</v>
      </c>
      <c r="BG231" s="186">
        <f>IF(N231="zákl. přenesená",J231,0)</f>
        <v>0</v>
      </c>
      <c r="BH231" s="186">
        <f>IF(N231="sníž. přenesená",J231,0)</f>
        <v>0</v>
      </c>
      <c r="BI231" s="186">
        <f>IF(N231="nulová",J231,0)</f>
        <v>0</v>
      </c>
      <c r="BJ231" s="18" t="s">
        <v>84</v>
      </c>
      <c r="BK231" s="186">
        <f>ROUND(I231*H231,2)</f>
        <v>0</v>
      </c>
      <c r="BL231" s="18" t="s">
        <v>232</v>
      </c>
      <c r="BM231" s="185" t="s">
        <v>671</v>
      </c>
    </row>
    <row r="232" spans="1:65" s="2" customFormat="1" ht="36">
      <c r="A232" s="35"/>
      <c r="B232" s="36"/>
      <c r="C232" s="174" t="s">
        <v>970</v>
      </c>
      <c r="D232" s="174" t="s">
        <v>227</v>
      </c>
      <c r="E232" s="175" t="s">
        <v>635</v>
      </c>
      <c r="F232" s="176" t="s">
        <v>636</v>
      </c>
      <c r="G232" s="177" t="s">
        <v>361</v>
      </c>
      <c r="H232" s="178">
        <v>824.6</v>
      </c>
      <c r="I232" s="179"/>
      <c r="J232" s="180">
        <f>ROUND(I232*H232,2)</f>
        <v>0</v>
      </c>
      <c r="K232" s="176" t="s">
        <v>231</v>
      </c>
      <c r="L232" s="40"/>
      <c r="M232" s="181" t="s">
        <v>19</v>
      </c>
      <c r="N232" s="182" t="s">
        <v>47</v>
      </c>
      <c r="O232" s="65"/>
      <c r="P232" s="183">
        <f>O232*H232</f>
        <v>0</v>
      </c>
      <c r="Q232" s="183">
        <v>0</v>
      </c>
      <c r="R232" s="183">
        <f>Q232*H232</f>
        <v>0</v>
      </c>
      <c r="S232" s="183">
        <v>0</v>
      </c>
      <c r="T232" s="184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5" t="s">
        <v>232</v>
      </c>
      <c r="AT232" s="185" t="s">
        <v>227</v>
      </c>
      <c r="AU232" s="185" t="s">
        <v>86</v>
      </c>
      <c r="AY232" s="18" t="s">
        <v>225</v>
      </c>
      <c r="BE232" s="186">
        <f>IF(N232="základní",J232,0)</f>
        <v>0</v>
      </c>
      <c r="BF232" s="186">
        <f>IF(N232="snížená",J232,0)</f>
        <v>0</v>
      </c>
      <c r="BG232" s="186">
        <f>IF(N232="zákl. přenesená",J232,0)</f>
        <v>0</v>
      </c>
      <c r="BH232" s="186">
        <f>IF(N232="sníž. přenesená",J232,0)</f>
        <v>0</v>
      </c>
      <c r="BI232" s="186">
        <f>IF(N232="nulová",J232,0)</f>
        <v>0</v>
      </c>
      <c r="BJ232" s="18" t="s">
        <v>84</v>
      </c>
      <c r="BK232" s="186">
        <f>ROUND(I232*H232,2)</f>
        <v>0</v>
      </c>
      <c r="BL232" s="18" t="s">
        <v>232</v>
      </c>
      <c r="BM232" s="185" t="s">
        <v>672</v>
      </c>
    </row>
    <row r="233" spans="1:65" s="13" customFormat="1" ht="11.25">
      <c r="B233" s="187"/>
      <c r="C233" s="188"/>
      <c r="D233" s="189" t="s">
        <v>234</v>
      </c>
      <c r="E233" s="188"/>
      <c r="F233" s="191" t="s">
        <v>1348</v>
      </c>
      <c r="G233" s="188"/>
      <c r="H233" s="192">
        <v>824.6</v>
      </c>
      <c r="I233" s="193"/>
      <c r="J233" s="188"/>
      <c r="K233" s="188"/>
      <c r="L233" s="194"/>
      <c r="M233" s="195"/>
      <c r="N233" s="196"/>
      <c r="O233" s="196"/>
      <c r="P233" s="196"/>
      <c r="Q233" s="196"/>
      <c r="R233" s="196"/>
      <c r="S233" s="196"/>
      <c r="T233" s="197"/>
      <c r="AT233" s="198" t="s">
        <v>234</v>
      </c>
      <c r="AU233" s="198" t="s">
        <v>86</v>
      </c>
      <c r="AV233" s="13" t="s">
        <v>86</v>
      </c>
      <c r="AW233" s="13" t="s">
        <v>4</v>
      </c>
      <c r="AX233" s="13" t="s">
        <v>84</v>
      </c>
      <c r="AY233" s="198" t="s">
        <v>225</v>
      </c>
    </row>
    <row r="234" spans="1:65" s="2" customFormat="1" ht="44.25" customHeight="1">
      <c r="A234" s="35"/>
      <c r="B234" s="36"/>
      <c r="C234" s="174" t="s">
        <v>972</v>
      </c>
      <c r="D234" s="174" t="s">
        <v>227</v>
      </c>
      <c r="E234" s="175" t="s">
        <v>641</v>
      </c>
      <c r="F234" s="176" t="s">
        <v>642</v>
      </c>
      <c r="G234" s="177" t="s">
        <v>361</v>
      </c>
      <c r="H234" s="178">
        <v>8.2249999999999996</v>
      </c>
      <c r="I234" s="179"/>
      <c r="J234" s="180">
        <f>ROUND(I234*H234,2)</f>
        <v>0</v>
      </c>
      <c r="K234" s="176" t="s">
        <v>231</v>
      </c>
      <c r="L234" s="40"/>
      <c r="M234" s="181" t="s">
        <v>19</v>
      </c>
      <c r="N234" s="182" t="s">
        <v>47</v>
      </c>
      <c r="O234" s="65"/>
      <c r="P234" s="183">
        <f>O234*H234</f>
        <v>0</v>
      </c>
      <c r="Q234" s="183">
        <v>0</v>
      </c>
      <c r="R234" s="183">
        <f>Q234*H234</f>
        <v>0</v>
      </c>
      <c r="S234" s="183">
        <v>0</v>
      </c>
      <c r="T234" s="184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5" t="s">
        <v>232</v>
      </c>
      <c r="AT234" s="185" t="s">
        <v>227</v>
      </c>
      <c r="AU234" s="185" t="s">
        <v>86</v>
      </c>
      <c r="AY234" s="18" t="s">
        <v>225</v>
      </c>
      <c r="BE234" s="186">
        <f>IF(N234="základní",J234,0)</f>
        <v>0</v>
      </c>
      <c r="BF234" s="186">
        <f>IF(N234="snížená",J234,0)</f>
        <v>0</v>
      </c>
      <c r="BG234" s="186">
        <f>IF(N234="zákl. přenesená",J234,0)</f>
        <v>0</v>
      </c>
      <c r="BH234" s="186">
        <f>IF(N234="sníž. přenesená",J234,0)</f>
        <v>0</v>
      </c>
      <c r="BI234" s="186">
        <f>IF(N234="nulová",J234,0)</f>
        <v>0</v>
      </c>
      <c r="BJ234" s="18" t="s">
        <v>84</v>
      </c>
      <c r="BK234" s="186">
        <f>ROUND(I234*H234,2)</f>
        <v>0</v>
      </c>
      <c r="BL234" s="18" t="s">
        <v>232</v>
      </c>
      <c r="BM234" s="185" t="s">
        <v>960</v>
      </c>
    </row>
    <row r="235" spans="1:65" s="2" customFormat="1" ht="44.25" customHeight="1">
      <c r="A235" s="35"/>
      <c r="B235" s="36"/>
      <c r="C235" s="174" t="s">
        <v>974</v>
      </c>
      <c r="D235" s="174" t="s">
        <v>227</v>
      </c>
      <c r="E235" s="175" t="s">
        <v>962</v>
      </c>
      <c r="F235" s="176" t="s">
        <v>963</v>
      </c>
      <c r="G235" s="177" t="s">
        <v>361</v>
      </c>
      <c r="H235" s="178">
        <v>19.2</v>
      </c>
      <c r="I235" s="179"/>
      <c r="J235" s="180">
        <f>ROUND(I235*H235,2)</f>
        <v>0</v>
      </c>
      <c r="K235" s="176" t="s">
        <v>231</v>
      </c>
      <c r="L235" s="40"/>
      <c r="M235" s="181" t="s">
        <v>19</v>
      </c>
      <c r="N235" s="182" t="s">
        <v>47</v>
      </c>
      <c r="O235" s="65"/>
      <c r="P235" s="183">
        <f>O235*H235</f>
        <v>0</v>
      </c>
      <c r="Q235" s="183">
        <v>0</v>
      </c>
      <c r="R235" s="183">
        <f>Q235*H235</f>
        <v>0</v>
      </c>
      <c r="S235" s="183">
        <v>0</v>
      </c>
      <c r="T235" s="184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5" t="s">
        <v>232</v>
      </c>
      <c r="AT235" s="185" t="s">
        <v>227</v>
      </c>
      <c r="AU235" s="185" t="s">
        <v>86</v>
      </c>
      <c r="AY235" s="18" t="s">
        <v>225</v>
      </c>
      <c r="BE235" s="186">
        <f>IF(N235="základní",J235,0)</f>
        <v>0</v>
      </c>
      <c r="BF235" s="186">
        <f>IF(N235="snížená",J235,0)</f>
        <v>0</v>
      </c>
      <c r="BG235" s="186">
        <f>IF(N235="zákl. přenesená",J235,0)</f>
        <v>0</v>
      </c>
      <c r="BH235" s="186">
        <f>IF(N235="sníž. přenesená",J235,0)</f>
        <v>0</v>
      </c>
      <c r="BI235" s="186">
        <f>IF(N235="nulová",J235,0)</f>
        <v>0</v>
      </c>
      <c r="BJ235" s="18" t="s">
        <v>84</v>
      </c>
      <c r="BK235" s="186">
        <f>ROUND(I235*H235,2)</f>
        <v>0</v>
      </c>
      <c r="BL235" s="18" t="s">
        <v>232</v>
      </c>
      <c r="BM235" s="185" t="s">
        <v>1349</v>
      </c>
    </row>
    <row r="236" spans="1:65" s="2" customFormat="1" ht="44.25" customHeight="1">
      <c r="A236" s="35"/>
      <c r="B236" s="36"/>
      <c r="C236" s="174" t="s">
        <v>976</v>
      </c>
      <c r="D236" s="174" t="s">
        <v>227</v>
      </c>
      <c r="E236" s="175" t="s">
        <v>645</v>
      </c>
      <c r="F236" s="176" t="s">
        <v>646</v>
      </c>
      <c r="G236" s="177" t="s">
        <v>361</v>
      </c>
      <c r="H236" s="178">
        <v>22.295000000000002</v>
      </c>
      <c r="I236" s="179"/>
      <c r="J236" s="180">
        <f>ROUND(I236*H236,2)</f>
        <v>0</v>
      </c>
      <c r="K236" s="176" t="s">
        <v>231</v>
      </c>
      <c r="L236" s="40"/>
      <c r="M236" s="181" t="s">
        <v>19</v>
      </c>
      <c r="N236" s="182" t="s">
        <v>47</v>
      </c>
      <c r="O236" s="65"/>
      <c r="P236" s="183">
        <f>O236*H236</f>
        <v>0</v>
      </c>
      <c r="Q236" s="183">
        <v>0</v>
      </c>
      <c r="R236" s="183">
        <f>Q236*H236</f>
        <v>0</v>
      </c>
      <c r="S236" s="183">
        <v>0</v>
      </c>
      <c r="T236" s="184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5" t="s">
        <v>232</v>
      </c>
      <c r="AT236" s="185" t="s">
        <v>227</v>
      </c>
      <c r="AU236" s="185" t="s">
        <v>86</v>
      </c>
      <c r="AY236" s="18" t="s">
        <v>225</v>
      </c>
      <c r="BE236" s="186">
        <f>IF(N236="základní",J236,0)</f>
        <v>0</v>
      </c>
      <c r="BF236" s="186">
        <f>IF(N236="snížená",J236,0)</f>
        <v>0</v>
      </c>
      <c r="BG236" s="186">
        <f>IF(N236="zákl. přenesená",J236,0)</f>
        <v>0</v>
      </c>
      <c r="BH236" s="186">
        <f>IF(N236="sníž. přenesená",J236,0)</f>
        <v>0</v>
      </c>
      <c r="BI236" s="186">
        <f>IF(N236="nulová",J236,0)</f>
        <v>0</v>
      </c>
      <c r="BJ236" s="18" t="s">
        <v>84</v>
      </c>
      <c r="BK236" s="186">
        <f>ROUND(I236*H236,2)</f>
        <v>0</v>
      </c>
      <c r="BL236" s="18" t="s">
        <v>232</v>
      </c>
      <c r="BM236" s="185" t="s">
        <v>966</v>
      </c>
    </row>
    <row r="237" spans="1:65" s="2" customFormat="1" ht="44.25" customHeight="1">
      <c r="A237" s="35"/>
      <c r="B237" s="36"/>
      <c r="C237" s="174" t="s">
        <v>978</v>
      </c>
      <c r="D237" s="174" t="s">
        <v>227</v>
      </c>
      <c r="E237" s="175" t="s">
        <v>968</v>
      </c>
      <c r="F237" s="176" t="s">
        <v>841</v>
      </c>
      <c r="G237" s="177" t="s">
        <v>361</v>
      </c>
      <c r="H237" s="178">
        <v>28.66</v>
      </c>
      <c r="I237" s="179"/>
      <c r="J237" s="180">
        <f>ROUND(I237*H237,2)</f>
        <v>0</v>
      </c>
      <c r="K237" s="176" t="s">
        <v>231</v>
      </c>
      <c r="L237" s="40"/>
      <c r="M237" s="181" t="s">
        <v>19</v>
      </c>
      <c r="N237" s="182" t="s">
        <v>47</v>
      </c>
      <c r="O237" s="65"/>
      <c r="P237" s="183">
        <f>O237*H237</f>
        <v>0</v>
      </c>
      <c r="Q237" s="183">
        <v>0</v>
      </c>
      <c r="R237" s="183">
        <f>Q237*H237</f>
        <v>0</v>
      </c>
      <c r="S237" s="183">
        <v>0</v>
      </c>
      <c r="T237" s="184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5" t="s">
        <v>232</v>
      </c>
      <c r="AT237" s="185" t="s">
        <v>227</v>
      </c>
      <c r="AU237" s="185" t="s">
        <v>86</v>
      </c>
      <c r="AY237" s="18" t="s">
        <v>225</v>
      </c>
      <c r="BE237" s="186">
        <f>IF(N237="základní",J237,0)</f>
        <v>0</v>
      </c>
      <c r="BF237" s="186">
        <f>IF(N237="snížená",J237,0)</f>
        <v>0</v>
      </c>
      <c r="BG237" s="186">
        <f>IF(N237="zákl. přenesená",J237,0)</f>
        <v>0</v>
      </c>
      <c r="BH237" s="186">
        <f>IF(N237="sníž. přenesená",J237,0)</f>
        <v>0</v>
      </c>
      <c r="BI237" s="186">
        <f>IF(N237="nulová",J237,0)</f>
        <v>0</v>
      </c>
      <c r="BJ237" s="18" t="s">
        <v>84</v>
      </c>
      <c r="BK237" s="186">
        <f>ROUND(I237*H237,2)</f>
        <v>0</v>
      </c>
      <c r="BL237" s="18" t="s">
        <v>232</v>
      </c>
      <c r="BM237" s="185" t="s">
        <v>969</v>
      </c>
    </row>
    <row r="238" spans="1:65" s="12" customFormat="1" ht="22.9" customHeight="1">
      <c r="B238" s="158"/>
      <c r="C238" s="159"/>
      <c r="D238" s="160" t="s">
        <v>75</v>
      </c>
      <c r="E238" s="172" t="s">
        <v>648</v>
      </c>
      <c r="F238" s="172" t="s">
        <v>649</v>
      </c>
      <c r="G238" s="159"/>
      <c r="H238" s="159"/>
      <c r="I238" s="162"/>
      <c r="J238" s="173">
        <f>BK238</f>
        <v>0</v>
      </c>
      <c r="K238" s="159"/>
      <c r="L238" s="164"/>
      <c r="M238" s="165"/>
      <c r="N238" s="166"/>
      <c r="O238" s="166"/>
      <c r="P238" s="167">
        <f>P239</f>
        <v>0</v>
      </c>
      <c r="Q238" s="166"/>
      <c r="R238" s="167">
        <f>R239</f>
        <v>0</v>
      </c>
      <c r="S238" s="166"/>
      <c r="T238" s="168">
        <f>T239</f>
        <v>0</v>
      </c>
      <c r="AR238" s="169" t="s">
        <v>84</v>
      </c>
      <c r="AT238" s="170" t="s">
        <v>75</v>
      </c>
      <c r="AU238" s="170" t="s">
        <v>84</v>
      </c>
      <c r="AY238" s="169" t="s">
        <v>225</v>
      </c>
      <c r="BK238" s="171">
        <f>BK239</f>
        <v>0</v>
      </c>
    </row>
    <row r="239" spans="1:65" s="2" customFormat="1" ht="44.25" customHeight="1">
      <c r="A239" s="35"/>
      <c r="B239" s="36"/>
      <c r="C239" s="174" t="s">
        <v>980</v>
      </c>
      <c r="D239" s="174" t="s">
        <v>227</v>
      </c>
      <c r="E239" s="175" t="s">
        <v>674</v>
      </c>
      <c r="F239" s="176" t="s">
        <v>675</v>
      </c>
      <c r="G239" s="177" t="s">
        <v>361</v>
      </c>
      <c r="H239" s="178">
        <v>68.027000000000001</v>
      </c>
      <c r="I239" s="179"/>
      <c r="J239" s="180">
        <f>ROUND(I239*H239,2)</f>
        <v>0</v>
      </c>
      <c r="K239" s="176" t="s">
        <v>231</v>
      </c>
      <c r="L239" s="40"/>
      <c r="M239" s="181" t="s">
        <v>19</v>
      </c>
      <c r="N239" s="182" t="s">
        <v>47</v>
      </c>
      <c r="O239" s="65"/>
      <c r="P239" s="183">
        <f>O239*H239</f>
        <v>0</v>
      </c>
      <c r="Q239" s="183">
        <v>0</v>
      </c>
      <c r="R239" s="183">
        <f>Q239*H239</f>
        <v>0</v>
      </c>
      <c r="S239" s="183">
        <v>0</v>
      </c>
      <c r="T239" s="184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5" t="s">
        <v>232</v>
      </c>
      <c r="AT239" s="185" t="s">
        <v>227</v>
      </c>
      <c r="AU239" s="185" t="s">
        <v>86</v>
      </c>
      <c r="AY239" s="18" t="s">
        <v>225</v>
      </c>
      <c r="BE239" s="186">
        <f>IF(N239="základní",J239,0)</f>
        <v>0</v>
      </c>
      <c r="BF239" s="186">
        <f>IF(N239="snížená",J239,0)</f>
        <v>0</v>
      </c>
      <c r="BG239" s="186">
        <f>IF(N239="zákl. přenesená",J239,0)</f>
        <v>0</v>
      </c>
      <c r="BH239" s="186">
        <f>IF(N239="sníž. přenesená",J239,0)</f>
        <v>0</v>
      </c>
      <c r="BI239" s="186">
        <f>IF(N239="nulová",J239,0)</f>
        <v>0</v>
      </c>
      <c r="BJ239" s="18" t="s">
        <v>84</v>
      </c>
      <c r="BK239" s="186">
        <f>ROUND(I239*H239,2)</f>
        <v>0</v>
      </c>
      <c r="BL239" s="18" t="s">
        <v>232</v>
      </c>
      <c r="BM239" s="185" t="s">
        <v>971</v>
      </c>
    </row>
    <row r="240" spans="1:65" s="12" customFormat="1" ht="25.9" customHeight="1">
      <c r="B240" s="158"/>
      <c r="C240" s="159"/>
      <c r="D240" s="160" t="s">
        <v>75</v>
      </c>
      <c r="E240" s="161" t="s">
        <v>677</v>
      </c>
      <c r="F240" s="161" t="s">
        <v>678</v>
      </c>
      <c r="G240" s="159"/>
      <c r="H240" s="159"/>
      <c r="I240" s="162"/>
      <c r="J240" s="163">
        <f>BK240</f>
        <v>0</v>
      </c>
      <c r="K240" s="159"/>
      <c r="L240" s="164"/>
      <c r="M240" s="165"/>
      <c r="N240" s="166"/>
      <c r="O240" s="166"/>
      <c r="P240" s="167">
        <f>P241+P253</f>
        <v>0</v>
      </c>
      <c r="Q240" s="166"/>
      <c r="R240" s="167">
        <f>R241+R253</f>
        <v>0.45448</v>
      </c>
      <c r="S240" s="166"/>
      <c r="T240" s="168">
        <f>T241+T253</f>
        <v>0.33</v>
      </c>
      <c r="AR240" s="169" t="s">
        <v>86</v>
      </c>
      <c r="AT240" s="170" t="s">
        <v>75</v>
      </c>
      <c r="AU240" s="170" t="s">
        <v>76</v>
      </c>
      <c r="AY240" s="169" t="s">
        <v>225</v>
      </c>
      <c r="BK240" s="171">
        <f>BK241+BK253</f>
        <v>0</v>
      </c>
    </row>
    <row r="241" spans="1:65" s="12" customFormat="1" ht="22.9" customHeight="1">
      <c r="B241" s="158"/>
      <c r="C241" s="159"/>
      <c r="D241" s="160" t="s">
        <v>75</v>
      </c>
      <c r="E241" s="172" t="s">
        <v>679</v>
      </c>
      <c r="F241" s="172" t="s">
        <v>680</v>
      </c>
      <c r="G241" s="159"/>
      <c r="H241" s="159"/>
      <c r="I241" s="162"/>
      <c r="J241" s="173">
        <f>BK241</f>
        <v>0</v>
      </c>
      <c r="K241" s="159"/>
      <c r="L241" s="164"/>
      <c r="M241" s="165"/>
      <c r="N241" s="166"/>
      <c r="O241" s="166"/>
      <c r="P241" s="167">
        <f>SUM(P242:P252)</f>
        <v>0</v>
      </c>
      <c r="Q241" s="166"/>
      <c r="R241" s="167">
        <f>SUM(R242:R252)</f>
        <v>0.4284</v>
      </c>
      <c r="S241" s="166"/>
      <c r="T241" s="168">
        <f>SUM(T242:T252)</f>
        <v>0.33</v>
      </c>
      <c r="AR241" s="169" t="s">
        <v>86</v>
      </c>
      <c r="AT241" s="170" t="s">
        <v>75</v>
      </c>
      <c r="AU241" s="170" t="s">
        <v>84</v>
      </c>
      <c r="AY241" s="169" t="s">
        <v>225</v>
      </c>
      <c r="BK241" s="171">
        <f>SUM(BK242:BK252)</f>
        <v>0</v>
      </c>
    </row>
    <row r="242" spans="1:65" s="2" customFormat="1" ht="24">
      <c r="A242" s="35"/>
      <c r="B242" s="36"/>
      <c r="C242" s="174" t="s">
        <v>981</v>
      </c>
      <c r="D242" s="174" t="s">
        <v>227</v>
      </c>
      <c r="E242" s="175" t="s">
        <v>681</v>
      </c>
      <c r="F242" s="176" t="s">
        <v>682</v>
      </c>
      <c r="G242" s="177" t="s">
        <v>683</v>
      </c>
      <c r="H242" s="178">
        <v>408</v>
      </c>
      <c r="I242" s="179"/>
      <c r="J242" s="180">
        <f>ROUND(I242*H242,2)</f>
        <v>0</v>
      </c>
      <c r="K242" s="176" t="s">
        <v>231</v>
      </c>
      <c r="L242" s="40"/>
      <c r="M242" s="181" t="s">
        <v>19</v>
      </c>
      <c r="N242" s="182" t="s">
        <v>47</v>
      </c>
      <c r="O242" s="65"/>
      <c r="P242" s="183">
        <f>O242*H242</f>
        <v>0</v>
      </c>
      <c r="Q242" s="183">
        <v>5.0000000000000002E-5</v>
      </c>
      <c r="R242" s="183">
        <f>Q242*H242</f>
        <v>2.0400000000000001E-2</v>
      </c>
      <c r="S242" s="183">
        <v>0</v>
      </c>
      <c r="T242" s="184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5" t="s">
        <v>128</v>
      </c>
      <c r="AT242" s="185" t="s">
        <v>227</v>
      </c>
      <c r="AU242" s="185" t="s">
        <v>86</v>
      </c>
      <c r="AY242" s="18" t="s">
        <v>225</v>
      </c>
      <c r="BE242" s="186">
        <f>IF(N242="základní",J242,0)</f>
        <v>0</v>
      </c>
      <c r="BF242" s="186">
        <f>IF(N242="snížená",J242,0)</f>
        <v>0</v>
      </c>
      <c r="BG242" s="186">
        <f>IF(N242="zákl. přenesená",J242,0)</f>
        <v>0</v>
      </c>
      <c r="BH242" s="186">
        <f>IF(N242="sníž. přenesená",J242,0)</f>
        <v>0</v>
      </c>
      <c r="BI242" s="186">
        <f>IF(N242="nulová",J242,0)</f>
        <v>0</v>
      </c>
      <c r="BJ242" s="18" t="s">
        <v>84</v>
      </c>
      <c r="BK242" s="186">
        <f>ROUND(I242*H242,2)</f>
        <v>0</v>
      </c>
      <c r="BL242" s="18" t="s">
        <v>128</v>
      </c>
      <c r="BM242" s="185" t="s">
        <v>684</v>
      </c>
    </row>
    <row r="243" spans="1:65" s="13" customFormat="1" ht="11.25">
      <c r="B243" s="187"/>
      <c r="C243" s="188"/>
      <c r="D243" s="189" t="s">
        <v>234</v>
      </c>
      <c r="E243" s="190" t="s">
        <v>19</v>
      </c>
      <c r="F243" s="191" t="s">
        <v>1350</v>
      </c>
      <c r="G243" s="188"/>
      <c r="H243" s="192">
        <v>408</v>
      </c>
      <c r="I243" s="193"/>
      <c r="J243" s="188"/>
      <c r="K243" s="188"/>
      <c r="L243" s="194"/>
      <c r="M243" s="195"/>
      <c r="N243" s="196"/>
      <c r="O243" s="196"/>
      <c r="P243" s="196"/>
      <c r="Q243" s="196"/>
      <c r="R243" s="196"/>
      <c r="S243" s="196"/>
      <c r="T243" s="197"/>
      <c r="AT243" s="198" t="s">
        <v>234</v>
      </c>
      <c r="AU243" s="198" t="s">
        <v>86</v>
      </c>
      <c r="AV243" s="13" t="s">
        <v>86</v>
      </c>
      <c r="AW243" s="13" t="s">
        <v>37</v>
      </c>
      <c r="AX243" s="13" t="s">
        <v>84</v>
      </c>
      <c r="AY243" s="198" t="s">
        <v>225</v>
      </c>
    </row>
    <row r="244" spans="1:65" s="2" customFormat="1" ht="16.5" customHeight="1">
      <c r="A244" s="35"/>
      <c r="B244" s="36"/>
      <c r="C244" s="210" t="s">
        <v>986</v>
      </c>
      <c r="D244" s="210" t="s">
        <v>410</v>
      </c>
      <c r="E244" s="211" t="s">
        <v>686</v>
      </c>
      <c r="F244" s="212" t="s">
        <v>687</v>
      </c>
      <c r="G244" s="213" t="s">
        <v>361</v>
      </c>
      <c r="H244" s="214">
        <v>0.40799999999999997</v>
      </c>
      <c r="I244" s="215"/>
      <c r="J244" s="216">
        <f>ROUND(I244*H244,2)</f>
        <v>0</v>
      </c>
      <c r="K244" s="212" t="s">
        <v>19</v>
      </c>
      <c r="L244" s="217"/>
      <c r="M244" s="218" t="s">
        <v>19</v>
      </c>
      <c r="N244" s="219" t="s">
        <v>47</v>
      </c>
      <c r="O244" s="65"/>
      <c r="P244" s="183">
        <f>O244*H244</f>
        <v>0</v>
      </c>
      <c r="Q244" s="183">
        <v>1</v>
      </c>
      <c r="R244" s="183">
        <f>Q244*H244</f>
        <v>0.40799999999999997</v>
      </c>
      <c r="S244" s="183">
        <v>0</v>
      </c>
      <c r="T244" s="184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5" t="s">
        <v>175</v>
      </c>
      <c r="AT244" s="185" t="s">
        <v>410</v>
      </c>
      <c r="AU244" s="185" t="s">
        <v>86</v>
      </c>
      <c r="AY244" s="18" t="s">
        <v>225</v>
      </c>
      <c r="BE244" s="186">
        <f>IF(N244="základní",J244,0)</f>
        <v>0</v>
      </c>
      <c r="BF244" s="186">
        <f>IF(N244="snížená",J244,0)</f>
        <v>0</v>
      </c>
      <c r="BG244" s="186">
        <f>IF(N244="zákl. přenesená",J244,0)</f>
        <v>0</v>
      </c>
      <c r="BH244" s="186">
        <f>IF(N244="sníž. přenesená",J244,0)</f>
        <v>0</v>
      </c>
      <c r="BI244" s="186">
        <f>IF(N244="nulová",J244,0)</f>
        <v>0</v>
      </c>
      <c r="BJ244" s="18" t="s">
        <v>84</v>
      </c>
      <c r="BK244" s="186">
        <f>ROUND(I244*H244,2)</f>
        <v>0</v>
      </c>
      <c r="BL244" s="18" t="s">
        <v>128</v>
      </c>
      <c r="BM244" s="185" t="s">
        <v>688</v>
      </c>
    </row>
    <row r="245" spans="1:65" s="2" customFormat="1" ht="19.5">
      <c r="A245" s="35"/>
      <c r="B245" s="36"/>
      <c r="C245" s="37"/>
      <c r="D245" s="189" t="s">
        <v>414</v>
      </c>
      <c r="E245" s="37"/>
      <c r="F245" s="220" t="s">
        <v>689</v>
      </c>
      <c r="G245" s="37"/>
      <c r="H245" s="37"/>
      <c r="I245" s="221"/>
      <c r="J245" s="37"/>
      <c r="K245" s="37"/>
      <c r="L245" s="40"/>
      <c r="M245" s="222"/>
      <c r="N245" s="223"/>
      <c r="O245" s="65"/>
      <c r="P245" s="65"/>
      <c r="Q245" s="65"/>
      <c r="R245" s="65"/>
      <c r="S245" s="65"/>
      <c r="T245" s="66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T245" s="18" t="s">
        <v>414</v>
      </c>
      <c r="AU245" s="18" t="s">
        <v>86</v>
      </c>
    </row>
    <row r="246" spans="1:65" s="13" customFormat="1" ht="11.25">
      <c r="B246" s="187"/>
      <c r="C246" s="188"/>
      <c r="D246" s="189" t="s">
        <v>234</v>
      </c>
      <c r="E246" s="188"/>
      <c r="F246" s="191" t="s">
        <v>1351</v>
      </c>
      <c r="G246" s="188"/>
      <c r="H246" s="192">
        <v>0.40799999999999997</v>
      </c>
      <c r="I246" s="193"/>
      <c r="J246" s="188"/>
      <c r="K246" s="188"/>
      <c r="L246" s="194"/>
      <c r="M246" s="195"/>
      <c r="N246" s="196"/>
      <c r="O246" s="196"/>
      <c r="P246" s="196"/>
      <c r="Q246" s="196"/>
      <c r="R246" s="196"/>
      <c r="S246" s="196"/>
      <c r="T246" s="197"/>
      <c r="AT246" s="198" t="s">
        <v>234</v>
      </c>
      <c r="AU246" s="198" t="s">
        <v>86</v>
      </c>
      <c r="AV246" s="13" t="s">
        <v>86</v>
      </c>
      <c r="AW246" s="13" t="s">
        <v>4</v>
      </c>
      <c r="AX246" s="13" t="s">
        <v>84</v>
      </c>
      <c r="AY246" s="198" t="s">
        <v>225</v>
      </c>
    </row>
    <row r="247" spans="1:65" s="2" customFormat="1" ht="24">
      <c r="A247" s="35"/>
      <c r="B247" s="36"/>
      <c r="C247" s="174" t="s">
        <v>992</v>
      </c>
      <c r="D247" s="174" t="s">
        <v>227</v>
      </c>
      <c r="E247" s="175" t="s">
        <v>691</v>
      </c>
      <c r="F247" s="176" t="s">
        <v>692</v>
      </c>
      <c r="G247" s="177" t="s">
        <v>683</v>
      </c>
      <c r="H247" s="178">
        <v>330</v>
      </c>
      <c r="I247" s="179"/>
      <c r="J247" s="180">
        <f>ROUND(I247*H247,2)</f>
        <v>0</v>
      </c>
      <c r="K247" s="176" t="s">
        <v>231</v>
      </c>
      <c r="L247" s="40"/>
      <c r="M247" s="181" t="s">
        <v>19</v>
      </c>
      <c r="N247" s="182" t="s">
        <v>47</v>
      </c>
      <c r="O247" s="65"/>
      <c r="P247" s="183">
        <f>O247*H247</f>
        <v>0</v>
      </c>
      <c r="Q247" s="183">
        <v>0</v>
      </c>
      <c r="R247" s="183">
        <f>Q247*H247</f>
        <v>0</v>
      </c>
      <c r="S247" s="183">
        <v>1E-3</v>
      </c>
      <c r="T247" s="184">
        <f>S247*H247</f>
        <v>0.33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5" t="s">
        <v>128</v>
      </c>
      <c r="AT247" s="185" t="s">
        <v>227</v>
      </c>
      <c r="AU247" s="185" t="s">
        <v>86</v>
      </c>
      <c r="AY247" s="18" t="s">
        <v>225</v>
      </c>
      <c r="BE247" s="186">
        <f>IF(N247="základní",J247,0)</f>
        <v>0</v>
      </c>
      <c r="BF247" s="186">
        <f>IF(N247="snížená",J247,0)</f>
        <v>0</v>
      </c>
      <c r="BG247" s="186">
        <f>IF(N247="zákl. přenesená",J247,0)</f>
        <v>0</v>
      </c>
      <c r="BH247" s="186">
        <f>IF(N247="sníž. přenesená",J247,0)</f>
        <v>0</v>
      </c>
      <c r="BI247" s="186">
        <f>IF(N247="nulová",J247,0)</f>
        <v>0</v>
      </c>
      <c r="BJ247" s="18" t="s">
        <v>84</v>
      </c>
      <c r="BK247" s="186">
        <f>ROUND(I247*H247,2)</f>
        <v>0</v>
      </c>
      <c r="BL247" s="18" t="s">
        <v>128</v>
      </c>
      <c r="BM247" s="185" t="s">
        <v>693</v>
      </c>
    </row>
    <row r="248" spans="1:65" s="13" customFormat="1" ht="11.25">
      <c r="B248" s="187"/>
      <c r="C248" s="188"/>
      <c r="D248" s="189" t="s">
        <v>234</v>
      </c>
      <c r="E248" s="190" t="s">
        <v>19</v>
      </c>
      <c r="F248" s="191" t="s">
        <v>1352</v>
      </c>
      <c r="G248" s="188"/>
      <c r="H248" s="192">
        <v>330</v>
      </c>
      <c r="I248" s="193"/>
      <c r="J248" s="188"/>
      <c r="K248" s="188"/>
      <c r="L248" s="194"/>
      <c r="M248" s="195"/>
      <c r="N248" s="196"/>
      <c r="O248" s="196"/>
      <c r="P248" s="196"/>
      <c r="Q248" s="196"/>
      <c r="R248" s="196"/>
      <c r="S248" s="196"/>
      <c r="T248" s="197"/>
      <c r="AT248" s="198" t="s">
        <v>234</v>
      </c>
      <c r="AU248" s="198" t="s">
        <v>86</v>
      </c>
      <c r="AV248" s="13" t="s">
        <v>86</v>
      </c>
      <c r="AW248" s="13" t="s">
        <v>37</v>
      </c>
      <c r="AX248" s="13" t="s">
        <v>84</v>
      </c>
      <c r="AY248" s="198" t="s">
        <v>225</v>
      </c>
    </row>
    <row r="249" spans="1:65" s="2" customFormat="1" ht="16.5" customHeight="1">
      <c r="A249" s="35"/>
      <c r="B249" s="36"/>
      <c r="C249" s="174" t="s">
        <v>989</v>
      </c>
      <c r="D249" s="174" t="s">
        <v>227</v>
      </c>
      <c r="E249" s="175" t="s">
        <v>695</v>
      </c>
      <c r="F249" s="176" t="s">
        <v>696</v>
      </c>
      <c r="G249" s="177" t="s">
        <v>683</v>
      </c>
      <c r="H249" s="178">
        <v>4080</v>
      </c>
      <c r="I249" s="179"/>
      <c r="J249" s="180">
        <f>ROUND(I249*H249,2)</f>
        <v>0</v>
      </c>
      <c r="K249" s="176" t="s">
        <v>19</v>
      </c>
      <c r="L249" s="40"/>
      <c r="M249" s="181" t="s">
        <v>19</v>
      </c>
      <c r="N249" s="182" t="s">
        <v>47</v>
      </c>
      <c r="O249" s="65"/>
      <c r="P249" s="183">
        <f>O249*H249</f>
        <v>0</v>
      </c>
      <c r="Q249" s="183">
        <v>0</v>
      </c>
      <c r="R249" s="183">
        <f>Q249*H249</f>
        <v>0</v>
      </c>
      <c r="S249" s="183">
        <v>0</v>
      </c>
      <c r="T249" s="184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5" t="s">
        <v>128</v>
      </c>
      <c r="AT249" s="185" t="s">
        <v>227</v>
      </c>
      <c r="AU249" s="185" t="s">
        <v>86</v>
      </c>
      <c r="AY249" s="18" t="s">
        <v>225</v>
      </c>
      <c r="BE249" s="186">
        <f>IF(N249="základní",J249,0)</f>
        <v>0</v>
      </c>
      <c r="BF249" s="186">
        <f>IF(N249="snížená",J249,0)</f>
        <v>0</v>
      </c>
      <c r="BG249" s="186">
        <f>IF(N249="zákl. přenesená",J249,0)</f>
        <v>0</v>
      </c>
      <c r="BH249" s="186">
        <f>IF(N249="sníž. přenesená",J249,0)</f>
        <v>0</v>
      </c>
      <c r="BI249" s="186">
        <f>IF(N249="nulová",J249,0)</f>
        <v>0</v>
      </c>
      <c r="BJ249" s="18" t="s">
        <v>84</v>
      </c>
      <c r="BK249" s="186">
        <f>ROUND(I249*H249,2)</f>
        <v>0</v>
      </c>
      <c r="BL249" s="18" t="s">
        <v>128</v>
      </c>
      <c r="BM249" s="185" t="s">
        <v>697</v>
      </c>
    </row>
    <row r="250" spans="1:65" s="2" customFormat="1" ht="19.5">
      <c r="A250" s="35"/>
      <c r="B250" s="36"/>
      <c r="C250" s="37"/>
      <c r="D250" s="189" t="s">
        <v>414</v>
      </c>
      <c r="E250" s="37"/>
      <c r="F250" s="220" t="s">
        <v>698</v>
      </c>
      <c r="G250" s="37"/>
      <c r="H250" s="37"/>
      <c r="I250" s="221"/>
      <c r="J250" s="37"/>
      <c r="K250" s="37"/>
      <c r="L250" s="40"/>
      <c r="M250" s="222"/>
      <c r="N250" s="223"/>
      <c r="O250" s="65"/>
      <c r="P250" s="65"/>
      <c r="Q250" s="65"/>
      <c r="R250" s="65"/>
      <c r="S250" s="65"/>
      <c r="T250" s="66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T250" s="18" t="s">
        <v>414</v>
      </c>
      <c r="AU250" s="18" t="s">
        <v>86</v>
      </c>
    </row>
    <row r="251" spans="1:65" s="13" customFormat="1" ht="11.25">
      <c r="B251" s="187"/>
      <c r="C251" s="188"/>
      <c r="D251" s="189" t="s">
        <v>234</v>
      </c>
      <c r="E251" s="188"/>
      <c r="F251" s="191" t="s">
        <v>1353</v>
      </c>
      <c r="G251" s="188"/>
      <c r="H251" s="192">
        <v>4080</v>
      </c>
      <c r="I251" s="193"/>
      <c r="J251" s="188"/>
      <c r="K251" s="188"/>
      <c r="L251" s="194"/>
      <c r="M251" s="195"/>
      <c r="N251" s="196"/>
      <c r="O251" s="196"/>
      <c r="P251" s="196"/>
      <c r="Q251" s="196"/>
      <c r="R251" s="196"/>
      <c r="S251" s="196"/>
      <c r="T251" s="197"/>
      <c r="AT251" s="198" t="s">
        <v>234</v>
      </c>
      <c r="AU251" s="198" t="s">
        <v>86</v>
      </c>
      <c r="AV251" s="13" t="s">
        <v>86</v>
      </c>
      <c r="AW251" s="13" t="s">
        <v>4</v>
      </c>
      <c r="AX251" s="13" t="s">
        <v>84</v>
      </c>
      <c r="AY251" s="198" t="s">
        <v>225</v>
      </c>
    </row>
    <row r="252" spans="1:65" s="2" customFormat="1" ht="44.25" customHeight="1">
      <c r="A252" s="35"/>
      <c r="B252" s="36"/>
      <c r="C252" s="174" t="s">
        <v>1000</v>
      </c>
      <c r="D252" s="174" t="s">
        <v>227</v>
      </c>
      <c r="E252" s="175" t="s">
        <v>700</v>
      </c>
      <c r="F252" s="176" t="s">
        <v>701</v>
      </c>
      <c r="G252" s="177" t="s">
        <v>361</v>
      </c>
      <c r="H252" s="178">
        <v>0.42799999999999999</v>
      </c>
      <c r="I252" s="179"/>
      <c r="J252" s="180">
        <f>ROUND(I252*H252,2)</f>
        <v>0</v>
      </c>
      <c r="K252" s="176" t="s">
        <v>231</v>
      </c>
      <c r="L252" s="40"/>
      <c r="M252" s="181" t="s">
        <v>19</v>
      </c>
      <c r="N252" s="182" t="s">
        <v>47</v>
      </c>
      <c r="O252" s="65"/>
      <c r="P252" s="183">
        <f>O252*H252</f>
        <v>0</v>
      </c>
      <c r="Q252" s="183">
        <v>0</v>
      </c>
      <c r="R252" s="183">
        <f>Q252*H252</f>
        <v>0</v>
      </c>
      <c r="S252" s="183">
        <v>0</v>
      </c>
      <c r="T252" s="184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5" t="s">
        <v>128</v>
      </c>
      <c r="AT252" s="185" t="s">
        <v>227</v>
      </c>
      <c r="AU252" s="185" t="s">
        <v>86</v>
      </c>
      <c r="AY252" s="18" t="s">
        <v>225</v>
      </c>
      <c r="BE252" s="186">
        <f>IF(N252="základní",J252,0)</f>
        <v>0</v>
      </c>
      <c r="BF252" s="186">
        <f>IF(N252="snížená",J252,0)</f>
        <v>0</v>
      </c>
      <c r="BG252" s="186">
        <f>IF(N252="zákl. přenesená",J252,0)</f>
        <v>0</v>
      </c>
      <c r="BH252" s="186">
        <f>IF(N252="sníž. přenesená",J252,0)</f>
        <v>0</v>
      </c>
      <c r="BI252" s="186">
        <f>IF(N252="nulová",J252,0)</f>
        <v>0</v>
      </c>
      <c r="BJ252" s="18" t="s">
        <v>84</v>
      </c>
      <c r="BK252" s="186">
        <f>ROUND(I252*H252,2)</f>
        <v>0</v>
      </c>
      <c r="BL252" s="18" t="s">
        <v>128</v>
      </c>
      <c r="BM252" s="185" t="s">
        <v>702</v>
      </c>
    </row>
    <row r="253" spans="1:65" s="12" customFormat="1" ht="22.9" customHeight="1">
      <c r="B253" s="158"/>
      <c r="C253" s="159"/>
      <c r="D253" s="160" t="s">
        <v>75</v>
      </c>
      <c r="E253" s="172" t="s">
        <v>703</v>
      </c>
      <c r="F253" s="172" t="s">
        <v>704</v>
      </c>
      <c r="G253" s="159"/>
      <c r="H253" s="159"/>
      <c r="I253" s="162"/>
      <c r="J253" s="173">
        <f>BK253</f>
        <v>0</v>
      </c>
      <c r="K253" s="159"/>
      <c r="L253" s="164"/>
      <c r="M253" s="165"/>
      <c r="N253" s="166"/>
      <c r="O253" s="166"/>
      <c r="P253" s="167">
        <f>SUM(P254:P256)</f>
        <v>0</v>
      </c>
      <c r="Q253" s="166"/>
      <c r="R253" s="167">
        <f>SUM(R254:R256)</f>
        <v>2.6080000000000002E-2</v>
      </c>
      <c r="S253" s="166"/>
      <c r="T253" s="168">
        <f>SUM(T254:T256)</f>
        <v>0</v>
      </c>
      <c r="AR253" s="169" t="s">
        <v>86</v>
      </c>
      <c r="AT253" s="170" t="s">
        <v>75</v>
      </c>
      <c r="AU253" s="170" t="s">
        <v>84</v>
      </c>
      <c r="AY253" s="169" t="s">
        <v>225</v>
      </c>
      <c r="BK253" s="171">
        <f>SUM(BK254:BK256)</f>
        <v>0</v>
      </c>
    </row>
    <row r="254" spans="1:65" s="2" customFormat="1" ht="33" customHeight="1">
      <c r="A254" s="35"/>
      <c r="B254" s="36"/>
      <c r="C254" s="174" t="s">
        <v>1143</v>
      </c>
      <c r="D254" s="174" t="s">
        <v>227</v>
      </c>
      <c r="E254" s="175" t="s">
        <v>705</v>
      </c>
      <c r="F254" s="176" t="s">
        <v>706</v>
      </c>
      <c r="G254" s="177" t="s">
        <v>230</v>
      </c>
      <c r="H254" s="178">
        <v>81.5</v>
      </c>
      <c r="I254" s="179"/>
      <c r="J254" s="180">
        <f>ROUND(I254*H254,2)</f>
        <v>0</v>
      </c>
      <c r="K254" s="176" t="s">
        <v>231</v>
      </c>
      <c r="L254" s="40"/>
      <c r="M254" s="181" t="s">
        <v>19</v>
      </c>
      <c r="N254" s="182" t="s">
        <v>47</v>
      </c>
      <c r="O254" s="65"/>
      <c r="P254" s="183">
        <f>O254*H254</f>
        <v>0</v>
      </c>
      <c r="Q254" s="183">
        <v>3.2000000000000003E-4</v>
      </c>
      <c r="R254" s="183">
        <f>Q254*H254</f>
        <v>2.6080000000000002E-2</v>
      </c>
      <c r="S254" s="183">
        <v>0</v>
      </c>
      <c r="T254" s="184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5" t="s">
        <v>128</v>
      </c>
      <c r="AT254" s="185" t="s">
        <v>227</v>
      </c>
      <c r="AU254" s="185" t="s">
        <v>86</v>
      </c>
      <c r="AY254" s="18" t="s">
        <v>225</v>
      </c>
      <c r="BE254" s="186">
        <f>IF(N254="základní",J254,0)</f>
        <v>0</v>
      </c>
      <c r="BF254" s="186">
        <f>IF(N254="snížená",J254,0)</f>
        <v>0</v>
      </c>
      <c r="BG254" s="186">
        <f>IF(N254="zákl. přenesená",J254,0)</f>
        <v>0</v>
      </c>
      <c r="BH254" s="186">
        <f>IF(N254="sníž. přenesená",J254,0)</f>
        <v>0</v>
      </c>
      <c r="BI254" s="186">
        <f>IF(N254="nulová",J254,0)</f>
        <v>0</v>
      </c>
      <c r="BJ254" s="18" t="s">
        <v>84</v>
      </c>
      <c r="BK254" s="186">
        <f>ROUND(I254*H254,2)</f>
        <v>0</v>
      </c>
      <c r="BL254" s="18" t="s">
        <v>128</v>
      </c>
      <c r="BM254" s="185" t="s">
        <v>707</v>
      </c>
    </row>
    <row r="255" spans="1:65" s="2" customFormat="1" ht="58.5">
      <c r="A255" s="35"/>
      <c r="B255" s="36"/>
      <c r="C255" s="37"/>
      <c r="D255" s="189" t="s">
        <v>414</v>
      </c>
      <c r="E255" s="37"/>
      <c r="F255" s="220" t="s">
        <v>708</v>
      </c>
      <c r="G255" s="37"/>
      <c r="H255" s="37"/>
      <c r="I255" s="221"/>
      <c r="J255" s="37"/>
      <c r="K255" s="37"/>
      <c r="L255" s="40"/>
      <c r="M255" s="222"/>
      <c r="N255" s="223"/>
      <c r="O255" s="65"/>
      <c r="P255" s="65"/>
      <c r="Q255" s="65"/>
      <c r="R255" s="65"/>
      <c r="S255" s="65"/>
      <c r="T255" s="66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T255" s="18" t="s">
        <v>414</v>
      </c>
      <c r="AU255" s="18" t="s">
        <v>86</v>
      </c>
    </row>
    <row r="256" spans="1:65" s="13" customFormat="1" ht="11.25">
      <c r="B256" s="187"/>
      <c r="C256" s="188"/>
      <c r="D256" s="189" t="s">
        <v>234</v>
      </c>
      <c r="E256" s="190" t="s">
        <v>19</v>
      </c>
      <c r="F256" s="191" t="s">
        <v>1354</v>
      </c>
      <c r="G256" s="188"/>
      <c r="H256" s="192">
        <v>81.5</v>
      </c>
      <c r="I256" s="193"/>
      <c r="J256" s="188"/>
      <c r="K256" s="188"/>
      <c r="L256" s="194"/>
      <c r="M256" s="195"/>
      <c r="N256" s="196"/>
      <c r="O256" s="196"/>
      <c r="P256" s="196"/>
      <c r="Q256" s="196"/>
      <c r="R256" s="196"/>
      <c r="S256" s="196"/>
      <c r="T256" s="197"/>
      <c r="AT256" s="198" t="s">
        <v>234</v>
      </c>
      <c r="AU256" s="198" t="s">
        <v>86</v>
      </c>
      <c r="AV256" s="13" t="s">
        <v>86</v>
      </c>
      <c r="AW256" s="13" t="s">
        <v>37</v>
      </c>
      <c r="AX256" s="13" t="s">
        <v>84</v>
      </c>
      <c r="AY256" s="198" t="s">
        <v>225</v>
      </c>
    </row>
    <row r="257" spans="1:65" s="12" customFormat="1" ht="25.9" customHeight="1">
      <c r="B257" s="158"/>
      <c r="C257" s="159"/>
      <c r="D257" s="160" t="s">
        <v>75</v>
      </c>
      <c r="E257" s="161" t="s">
        <v>410</v>
      </c>
      <c r="F257" s="161" t="s">
        <v>983</v>
      </c>
      <c r="G257" s="159"/>
      <c r="H257" s="159"/>
      <c r="I257" s="162"/>
      <c r="J257" s="163">
        <f>BK257</f>
        <v>0</v>
      </c>
      <c r="K257" s="159"/>
      <c r="L257" s="164"/>
      <c r="M257" s="165"/>
      <c r="N257" s="166"/>
      <c r="O257" s="166"/>
      <c r="P257" s="167">
        <f>P258</f>
        <v>0</v>
      </c>
      <c r="Q257" s="166"/>
      <c r="R257" s="167">
        <f>R258</f>
        <v>4.1399999999999999E-2</v>
      </c>
      <c r="S257" s="166"/>
      <c r="T257" s="168">
        <f>T258</f>
        <v>0</v>
      </c>
      <c r="AR257" s="169" t="s">
        <v>273</v>
      </c>
      <c r="AT257" s="170" t="s">
        <v>75</v>
      </c>
      <c r="AU257" s="170" t="s">
        <v>76</v>
      </c>
      <c r="AY257" s="169" t="s">
        <v>225</v>
      </c>
      <c r="BK257" s="171">
        <f>BK258</f>
        <v>0</v>
      </c>
    </row>
    <row r="258" spans="1:65" s="12" customFormat="1" ht="22.9" customHeight="1">
      <c r="B258" s="158"/>
      <c r="C258" s="159"/>
      <c r="D258" s="160" t="s">
        <v>75</v>
      </c>
      <c r="E258" s="172" t="s">
        <v>984</v>
      </c>
      <c r="F258" s="172" t="s">
        <v>985</v>
      </c>
      <c r="G258" s="159"/>
      <c r="H258" s="159"/>
      <c r="I258" s="162"/>
      <c r="J258" s="173">
        <f>BK258</f>
        <v>0</v>
      </c>
      <c r="K258" s="159"/>
      <c r="L258" s="164"/>
      <c r="M258" s="165"/>
      <c r="N258" s="166"/>
      <c r="O258" s="166"/>
      <c r="P258" s="167">
        <f>SUM(P259:P262)</f>
        <v>0</v>
      </c>
      <c r="Q258" s="166"/>
      <c r="R258" s="167">
        <f>SUM(R259:R262)</f>
        <v>4.1399999999999999E-2</v>
      </c>
      <c r="S258" s="166"/>
      <c r="T258" s="168">
        <f>SUM(T259:T262)</f>
        <v>0</v>
      </c>
      <c r="AR258" s="169" t="s">
        <v>273</v>
      </c>
      <c r="AT258" s="170" t="s">
        <v>75</v>
      </c>
      <c r="AU258" s="170" t="s">
        <v>84</v>
      </c>
      <c r="AY258" s="169" t="s">
        <v>225</v>
      </c>
      <c r="BK258" s="171">
        <f>SUM(BK259:BK262)</f>
        <v>0</v>
      </c>
    </row>
    <row r="259" spans="1:65" s="2" customFormat="1" ht="24">
      <c r="A259" s="35"/>
      <c r="B259" s="36"/>
      <c r="C259" s="174" t="s">
        <v>1144</v>
      </c>
      <c r="D259" s="174" t="s">
        <v>227</v>
      </c>
      <c r="E259" s="175" t="s">
        <v>987</v>
      </c>
      <c r="F259" s="176" t="s">
        <v>988</v>
      </c>
      <c r="G259" s="177" t="s">
        <v>559</v>
      </c>
      <c r="H259" s="178">
        <v>60</v>
      </c>
      <c r="I259" s="179"/>
      <c r="J259" s="180">
        <f>ROUND(I259*H259,2)</f>
        <v>0</v>
      </c>
      <c r="K259" s="176" t="s">
        <v>231</v>
      </c>
      <c r="L259" s="40"/>
      <c r="M259" s="181" t="s">
        <v>19</v>
      </c>
      <c r="N259" s="182" t="s">
        <v>47</v>
      </c>
      <c r="O259" s="65"/>
      <c r="P259" s="183">
        <f>O259*H259</f>
        <v>0</v>
      </c>
      <c r="Q259" s="183">
        <v>0</v>
      </c>
      <c r="R259" s="183">
        <f>Q259*H259</f>
        <v>0</v>
      </c>
      <c r="S259" s="183">
        <v>0</v>
      </c>
      <c r="T259" s="184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5" t="s">
        <v>989</v>
      </c>
      <c r="AT259" s="185" t="s">
        <v>227</v>
      </c>
      <c r="AU259" s="185" t="s">
        <v>86</v>
      </c>
      <c r="AY259" s="18" t="s">
        <v>225</v>
      </c>
      <c r="BE259" s="186">
        <f>IF(N259="základní",J259,0)</f>
        <v>0</v>
      </c>
      <c r="BF259" s="186">
        <f>IF(N259="snížená",J259,0)</f>
        <v>0</v>
      </c>
      <c r="BG259" s="186">
        <f>IF(N259="zákl. přenesená",J259,0)</f>
        <v>0</v>
      </c>
      <c r="BH259" s="186">
        <f>IF(N259="sníž. přenesená",J259,0)</f>
        <v>0</v>
      </c>
      <c r="BI259" s="186">
        <f>IF(N259="nulová",J259,0)</f>
        <v>0</v>
      </c>
      <c r="BJ259" s="18" t="s">
        <v>84</v>
      </c>
      <c r="BK259" s="186">
        <f>ROUND(I259*H259,2)</f>
        <v>0</v>
      </c>
      <c r="BL259" s="18" t="s">
        <v>989</v>
      </c>
      <c r="BM259" s="185" t="s">
        <v>990</v>
      </c>
    </row>
    <row r="260" spans="1:65" s="13" customFormat="1" ht="11.25">
      <c r="B260" s="187"/>
      <c r="C260" s="188"/>
      <c r="D260" s="189" t="s">
        <v>234</v>
      </c>
      <c r="E260" s="190" t="s">
        <v>19</v>
      </c>
      <c r="F260" s="191" t="s">
        <v>1355</v>
      </c>
      <c r="G260" s="188"/>
      <c r="H260" s="192">
        <v>60</v>
      </c>
      <c r="I260" s="193"/>
      <c r="J260" s="188"/>
      <c r="K260" s="188"/>
      <c r="L260" s="194"/>
      <c r="M260" s="195"/>
      <c r="N260" s="196"/>
      <c r="O260" s="196"/>
      <c r="P260" s="196"/>
      <c r="Q260" s="196"/>
      <c r="R260" s="196"/>
      <c r="S260" s="196"/>
      <c r="T260" s="197"/>
      <c r="AT260" s="198" t="s">
        <v>234</v>
      </c>
      <c r="AU260" s="198" t="s">
        <v>86</v>
      </c>
      <c r="AV260" s="13" t="s">
        <v>86</v>
      </c>
      <c r="AW260" s="13" t="s">
        <v>37</v>
      </c>
      <c r="AX260" s="13" t="s">
        <v>84</v>
      </c>
      <c r="AY260" s="198" t="s">
        <v>225</v>
      </c>
    </row>
    <row r="261" spans="1:65" s="2" customFormat="1" ht="16.5" customHeight="1">
      <c r="A261" s="35"/>
      <c r="B261" s="36"/>
      <c r="C261" s="210" t="s">
        <v>1356</v>
      </c>
      <c r="D261" s="210" t="s">
        <v>410</v>
      </c>
      <c r="E261" s="211" t="s">
        <v>993</v>
      </c>
      <c r="F261" s="212" t="s">
        <v>994</v>
      </c>
      <c r="G261" s="213" t="s">
        <v>559</v>
      </c>
      <c r="H261" s="214">
        <v>60</v>
      </c>
      <c r="I261" s="215"/>
      <c r="J261" s="216">
        <f>ROUND(I261*H261,2)</f>
        <v>0</v>
      </c>
      <c r="K261" s="212" t="s">
        <v>19</v>
      </c>
      <c r="L261" s="217"/>
      <c r="M261" s="218" t="s">
        <v>19</v>
      </c>
      <c r="N261" s="219" t="s">
        <v>47</v>
      </c>
      <c r="O261" s="65"/>
      <c r="P261" s="183">
        <f>O261*H261</f>
        <v>0</v>
      </c>
      <c r="Q261" s="183">
        <v>6.8999999999999997E-4</v>
      </c>
      <c r="R261" s="183">
        <f>Q261*H261</f>
        <v>4.1399999999999999E-2</v>
      </c>
      <c r="S261" s="183">
        <v>0</v>
      </c>
      <c r="T261" s="184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5" t="s">
        <v>995</v>
      </c>
      <c r="AT261" s="185" t="s">
        <v>410</v>
      </c>
      <c r="AU261" s="185" t="s">
        <v>86</v>
      </c>
      <c r="AY261" s="18" t="s">
        <v>225</v>
      </c>
      <c r="BE261" s="186">
        <f>IF(N261="základní",J261,0)</f>
        <v>0</v>
      </c>
      <c r="BF261" s="186">
        <f>IF(N261="snížená",J261,0)</f>
        <v>0</v>
      </c>
      <c r="BG261" s="186">
        <f>IF(N261="zákl. přenesená",J261,0)</f>
        <v>0</v>
      </c>
      <c r="BH261" s="186">
        <f>IF(N261="sníž. přenesená",J261,0)</f>
        <v>0</v>
      </c>
      <c r="BI261" s="186">
        <f>IF(N261="nulová",J261,0)</f>
        <v>0</v>
      </c>
      <c r="BJ261" s="18" t="s">
        <v>84</v>
      </c>
      <c r="BK261" s="186">
        <f>ROUND(I261*H261,2)</f>
        <v>0</v>
      </c>
      <c r="BL261" s="18" t="s">
        <v>995</v>
      </c>
      <c r="BM261" s="185" t="s">
        <v>996</v>
      </c>
    </row>
    <row r="262" spans="1:65" s="2" customFormat="1" ht="24">
      <c r="A262" s="35"/>
      <c r="B262" s="36"/>
      <c r="C262" s="174" t="s">
        <v>1357</v>
      </c>
      <c r="D262" s="174" t="s">
        <v>227</v>
      </c>
      <c r="E262" s="175" t="s">
        <v>997</v>
      </c>
      <c r="F262" s="176" t="s">
        <v>998</v>
      </c>
      <c r="G262" s="177" t="s">
        <v>559</v>
      </c>
      <c r="H262" s="178">
        <v>60</v>
      </c>
      <c r="I262" s="179"/>
      <c r="J262" s="180">
        <f>ROUND(I262*H262,2)</f>
        <v>0</v>
      </c>
      <c r="K262" s="176" t="s">
        <v>231</v>
      </c>
      <c r="L262" s="40"/>
      <c r="M262" s="234" t="s">
        <v>19</v>
      </c>
      <c r="N262" s="235" t="s">
        <v>47</v>
      </c>
      <c r="O262" s="236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5" t="s">
        <v>989</v>
      </c>
      <c r="AT262" s="185" t="s">
        <v>227</v>
      </c>
      <c r="AU262" s="185" t="s">
        <v>86</v>
      </c>
      <c r="AY262" s="18" t="s">
        <v>225</v>
      </c>
      <c r="BE262" s="186">
        <f>IF(N262="základní",J262,0)</f>
        <v>0</v>
      </c>
      <c r="BF262" s="186">
        <f>IF(N262="snížená",J262,0)</f>
        <v>0</v>
      </c>
      <c r="BG262" s="186">
        <f>IF(N262="zákl. přenesená",J262,0)</f>
        <v>0</v>
      </c>
      <c r="BH262" s="186">
        <f>IF(N262="sníž. přenesená",J262,0)</f>
        <v>0</v>
      </c>
      <c r="BI262" s="186">
        <f>IF(N262="nulová",J262,0)</f>
        <v>0</v>
      </c>
      <c r="BJ262" s="18" t="s">
        <v>84</v>
      </c>
      <c r="BK262" s="186">
        <f>ROUND(I262*H262,2)</f>
        <v>0</v>
      </c>
      <c r="BL262" s="18" t="s">
        <v>989</v>
      </c>
      <c r="BM262" s="185" t="s">
        <v>999</v>
      </c>
    </row>
    <row r="263" spans="1:65" s="2" customFormat="1" ht="6.95" customHeight="1">
      <c r="A263" s="35"/>
      <c r="B263" s="48"/>
      <c r="C263" s="49"/>
      <c r="D263" s="49"/>
      <c r="E263" s="49"/>
      <c r="F263" s="49"/>
      <c r="G263" s="49"/>
      <c r="H263" s="49"/>
      <c r="I263" s="49"/>
      <c r="J263" s="49"/>
      <c r="K263" s="49"/>
      <c r="L263" s="40"/>
      <c r="M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</row>
  </sheetData>
  <sheetProtection algorithmName="SHA-512" hashValue="rzICZ3lTDjDN1dBFMHhHTHnxs1g98dNXlpJe4o83IT1jQBwrzYL6JGbrofR5Sou6qukuzjgotj8+LN0VBV/Ajg==" saltValue="clsCoAds/Q02D6tuntBfcRH94Hp3JJMapHInNXRWTEIOn0YnXG9Vxp9yemPb94+YdihpAcs82/jv0iRVgMPPew==" spinCount="100000" sheet="1" objects="1" scenarios="1" formatColumns="0" formatRows="0" autoFilter="0"/>
  <autoFilter ref="C90:K262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171</v>
      </c>
      <c r="AZ2" s="239" t="s">
        <v>769</v>
      </c>
      <c r="BA2" s="239" t="s">
        <v>770</v>
      </c>
      <c r="BB2" s="239" t="s">
        <v>248</v>
      </c>
      <c r="BC2" s="239" t="s">
        <v>771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  <c r="AZ3" s="239" t="s">
        <v>772</v>
      </c>
      <c r="BA3" s="239" t="s">
        <v>773</v>
      </c>
      <c r="BB3" s="239" t="s">
        <v>248</v>
      </c>
      <c r="BC3" s="239" t="s">
        <v>774</v>
      </c>
      <c r="BD3" s="239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  <c r="AZ4" s="239" t="s">
        <v>775</v>
      </c>
      <c r="BA4" s="239" t="s">
        <v>776</v>
      </c>
      <c r="BB4" s="239" t="s">
        <v>248</v>
      </c>
      <c r="BC4" s="239" t="s">
        <v>1217</v>
      </c>
      <c r="BD4" s="239" t="s">
        <v>86</v>
      </c>
    </row>
    <row r="5" spans="1:56" s="1" customFormat="1" ht="6.95" customHeight="1">
      <c r="B5" s="21"/>
      <c r="L5" s="21"/>
      <c r="AZ5" s="239" t="s">
        <v>778</v>
      </c>
      <c r="BA5" s="239" t="s">
        <v>779</v>
      </c>
      <c r="BB5" s="239" t="s">
        <v>248</v>
      </c>
      <c r="BC5" s="239" t="s">
        <v>1218</v>
      </c>
      <c r="BD5" s="239" t="s">
        <v>86</v>
      </c>
    </row>
    <row r="6" spans="1:56" s="1" customFormat="1" ht="12" customHeight="1">
      <c r="B6" s="21"/>
      <c r="D6" s="106" t="s">
        <v>16</v>
      </c>
      <c r="L6" s="21"/>
      <c r="AZ6" s="239" t="s">
        <v>783</v>
      </c>
      <c r="BA6" s="239" t="s">
        <v>784</v>
      </c>
      <c r="BB6" s="239" t="s">
        <v>559</v>
      </c>
      <c r="BC6" s="239" t="s">
        <v>151</v>
      </c>
      <c r="BD6" s="239" t="s">
        <v>86</v>
      </c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  <c r="AZ7" s="239" t="s">
        <v>786</v>
      </c>
      <c r="BA7" s="239" t="s">
        <v>787</v>
      </c>
      <c r="BB7" s="239" t="s">
        <v>230</v>
      </c>
      <c r="BC7" s="239" t="s">
        <v>974</v>
      </c>
      <c r="BD7" s="239" t="s">
        <v>86</v>
      </c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Z8" s="239" t="s">
        <v>790</v>
      </c>
      <c r="BA8" s="239" t="s">
        <v>791</v>
      </c>
      <c r="BB8" s="239" t="s">
        <v>559</v>
      </c>
      <c r="BC8" s="239" t="s">
        <v>172</v>
      </c>
      <c r="BD8" s="239" t="s">
        <v>86</v>
      </c>
    </row>
    <row r="9" spans="1:56" s="2" customFormat="1" ht="16.5" customHeight="1">
      <c r="A9" s="35"/>
      <c r="B9" s="40"/>
      <c r="C9" s="35"/>
      <c r="D9" s="35"/>
      <c r="E9" s="383" t="s">
        <v>1358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239" t="s">
        <v>793</v>
      </c>
      <c r="BA9" s="239" t="s">
        <v>794</v>
      </c>
      <c r="BB9" s="239" t="s">
        <v>559</v>
      </c>
      <c r="BC9" s="239" t="s">
        <v>137</v>
      </c>
      <c r="BD9" s="239" t="s">
        <v>86</v>
      </c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239" t="s">
        <v>796</v>
      </c>
      <c r="BA10" s="239" t="s">
        <v>797</v>
      </c>
      <c r="BB10" s="239" t="s">
        <v>230</v>
      </c>
      <c r="BC10" s="239" t="s">
        <v>137</v>
      </c>
      <c r="BD10" s="239" t="s">
        <v>86</v>
      </c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239" t="s">
        <v>654</v>
      </c>
      <c r="BA11" s="239" t="s">
        <v>655</v>
      </c>
      <c r="BB11" s="239" t="s">
        <v>230</v>
      </c>
      <c r="BC11" s="239" t="s">
        <v>1298</v>
      </c>
      <c r="BD11" s="239" t="s">
        <v>86</v>
      </c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239" t="s">
        <v>1221</v>
      </c>
      <c r="BA12" s="239" t="s">
        <v>1222</v>
      </c>
      <c r="BB12" s="239" t="s">
        <v>559</v>
      </c>
      <c r="BC12" s="239" t="s">
        <v>140</v>
      </c>
      <c r="BD12" s="239" t="s">
        <v>86</v>
      </c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ROUND(J91,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ROUND((SUM(BE91:BE241)),  2)</f>
        <v>0</v>
      </c>
      <c r="G33" s="35"/>
      <c r="H33" s="35"/>
      <c r="I33" s="119">
        <v>0.21</v>
      </c>
      <c r="J33" s="118">
        <f>ROUND(((SUM(BE91:BE241))*I33),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ROUND((SUM(BF91:BF241)),  2)</f>
        <v>0</v>
      </c>
      <c r="G34" s="35"/>
      <c r="H34" s="35"/>
      <c r="I34" s="119">
        <v>0.15</v>
      </c>
      <c r="J34" s="118">
        <f>ROUND(((SUM(BF91:BF241))*I34),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ROUND((SUM(BG91:BG241)),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ROUND((SUM(BH91:BH241)),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ROUND((SUM(BI91:BI241)),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30 - P1+P2+P3-22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J91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J92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204</v>
      </c>
      <c r="E61" s="144"/>
      <c r="F61" s="144"/>
      <c r="G61" s="144"/>
      <c r="H61" s="144"/>
      <c r="I61" s="144"/>
      <c r="J61" s="145">
        <f>J93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205</v>
      </c>
      <c r="E62" s="144"/>
      <c r="F62" s="144"/>
      <c r="G62" s="144"/>
      <c r="H62" s="144"/>
      <c r="I62" s="144"/>
      <c r="J62" s="145">
        <f>J135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206</v>
      </c>
      <c r="E63" s="144"/>
      <c r="F63" s="144"/>
      <c r="G63" s="144"/>
      <c r="H63" s="144"/>
      <c r="I63" s="144"/>
      <c r="J63" s="145">
        <f>J153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207</v>
      </c>
      <c r="E64" s="144"/>
      <c r="F64" s="144"/>
      <c r="G64" s="144"/>
      <c r="H64" s="144"/>
      <c r="I64" s="144"/>
      <c r="J64" s="145">
        <f>J170</f>
        <v>0</v>
      </c>
      <c r="K64" s="142"/>
      <c r="L64" s="146"/>
    </row>
    <row r="65" spans="1:31" s="10" customFormat="1" ht="19.899999999999999" customHeight="1">
      <c r="B65" s="141"/>
      <c r="C65" s="142"/>
      <c r="D65" s="143" t="s">
        <v>208</v>
      </c>
      <c r="E65" s="144"/>
      <c r="F65" s="144"/>
      <c r="G65" s="144"/>
      <c r="H65" s="144"/>
      <c r="I65" s="144"/>
      <c r="J65" s="145">
        <f>J210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209</v>
      </c>
      <c r="E66" s="144"/>
      <c r="F66" s="144"/>
      <c r="G66" s="144"/>
      <c r="H66" s="144"/>
      <c r="I66" s="144"/>
      <c r="J66" s="145">
        <f>J217</f>
        <v>0</v>
      </c>
      <c r="K66" s="142"/>
      <c r="L66" s="146"/>
    </row>
    <row r="67" spans="1:31" s="9" customFormat="1" ht="24.95" customHeight="1">
      <c r="B67" s="135"/>
      <c r="C67" s="136"/>
      <c r="D67" s="137" t="s">
        <v>658</v>
      </c>
      <c r="E67" s="138"/>
      <c r="F67" s="138"/>
      <c r="G67" s="138"/>
      <c r="H67" s="138"/>
      <c r="I67" s="138"/>
      <c r="J67" s="139">
        <f>J219</f>
        <v>0</v>
      </c>
      <c r="K67" s="136"/>
      <c r="L67" s="140"/>
    </row>
    <row r="68" spans="1:31" s="10" customFormat="1" ht="19.899999999999999" customHeight="1">
      <c r="B68" s="141"/>
      <c r="C68" s="142"/>
      <c r="D68" s="143" t="s">
        <v>659</v>
      </c>
      <c r="E68" s="144"/>
      <c r="F68" s="144"/>
      <c r="G68" s="144"/>
      <c r="H68" s="144"/>
      <c r="I68" s="144"/>
      <c r="J68" s="145">
        <f>J220</f>
        <v>0</v>
      </c>
      <c r="K68" s="142"/>
      <c r="L68" s="146"/>
    </row>
    <row r="69" spans="1:31" s="10" customFormat="1" ht="19.899999999999999" customHeight="1">
      <c r="B69" s="141"/>
      <c r="C69" s="142"/>
      <c r="D69" s="143" t="s">
        <v>660</v>
      </c>
      <c r="E69" s="144"/>
      <c r="F69" s="144"/>
      <c r="G69" s="144"/>
      <c r="H69" s="144"/>
      <c r="I69" s="144"/>
      <c r="J69" s="145">
        <f>J232</f>
        <v>0</v>
      </c>
      <c r="K69" s="142"/>
      <c r="L69" s="146"/>
    </row>
    <row r="70" spans="1:31" s="9" customFormat="1" ht="24.95" customHeight="1">
      <c r="B70" s="135"/>
      <c r="C70" s="136"/>
      <c r="D70" s="137" t="s">
        <v>799</v>
      </c>
      <c r="E70" s="138"/>
      <c r="F70" s="138"/>
      <c r="G70" s="138"/>
      <c r="H70" s="138"/>
      <c r="I70" s="138"/>
      <c r="J70" s="139">
        <f>J236</f>
        <v>0</v>
      </c>
      <c r="K70" s="136"/>
      <c r="L70" s="140"/>
    </row>
    <row r="71" spans="1:31" s="10" customFormat="1" ht="19.899999999999999" customHeight="1">
      <c r="B71" s="141"/>
      <c r="C71" s="142"/>
      <c r="D71" s="143" t="s">
        <v>800</v>
      </c>
      <c r="E71" s="144"/>
      <c r="F71" s="144"/>
      <c r="G71" s="144"/>
      <c r="H71" s="144"/>
      <c r="I71" s="144"/>
      <c r="J71" s="145">
        <f>J237</f>
        <v>0</v>
      </c>
      <c r="K71" s="142"/>
      <c r="L71" s="146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4" t="s">
        <v>210</v>
      </c>
      <c r="D78" s="37"/>
      <c r="E78" s="37"/>
      <c r="F78" s="37"/>
      <c r="G78" s="37"/>
      <c r="H78" s="37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16</v>
      </c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26.25" customHeight="1">
      <c r="A81" s="35"/>
      <c r="B81" s="36"/>
      <c r="C81" s="37"/>
      <c r="D81" s="37"/>
      <c r="E81" s="388" t="str">
        <f>E7</f>
        <v>Modernizace dopravního značení, 3. etapa, 5. května, č. akce 9991771</v>
      </c>
      <c r="F81" s="389"/>
      <c r="G81" s="389"/>
      <c r="H81" s="389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30" t="s">
        <v>197</v>
      </c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6.5" customHeight="1">
      <c r="A83" s="35"/>
      <c r="B83" s="36"/>
      <c r="C83" s="37"/>
      <c r="D83" s="37"/>
      <c r="E83" s="377" t="str">
        <f>E9</f>
        <v>30 - P1+P2+P3-22</v>
      </c>
      <c r="F83" s="390"/>
      <c r="G83" s="390"/>
      <c r="H83" s="390"/>
      <c r="I83" s="37"/>
      <c r="J83" s="37"/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2" customHeight="1">
      <c r="A85" s="35"/>
      <c r="B85" s="36"/>
      <c r="C85" s="30" t="s">
        <v>21</v>
      </c>
      <c r="D85" s="37"/>
      <c r="E85" s="37"/>
      <c r="F85" s="28" t="str">
        <f>F12</f>
        <v>Praha 4</v>
      </c>
      <c r="G85" s="37"/>
      <c r="H85" s="37"/>
      <c r="I85" s="30" t="s">
        <v>23</v>
      </c>
      <c r="J85" s="60" t="str">
        <f>IF(J12="","",J12)</f>
        <v>22. 2. 2021</v>
      </c>
      <c r="K85" s="37"/>
      <c r="L85" s="107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07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25.7" customHeight="1">
      <c r="A87" s="35"/>
      <c r="B87" s="36"/>
      <c r="C87" s="30" t="s">
        <v>25</v>
      </c>
      <c r="D87" s="37"/>
      <c r="E87" s="37"/>
      <c r="F87" s="28" t="str">
        <f>E15</f>
        <v>Technická správa komunikací hl. m. Prahy, a.s.</v>
      </c>
      <c r="G87" s="37"/>
      <c r="H87" s="37"/>
      <c r="I87" s="30" t="s">
        <v>33</v>
      </c>
      <c r="J87" s="33" t="str">
        <f>E21</f>
        <v>d plus projektová a inženýrská a.s.</v>
      </c>
      <c r="K87" s="37"/>
      <c r="L87" s="107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30" t="s">
        <v>31</v>
      </c>
      <c r="D88" s="37"/>
      <c r="E88" s="37"/>
      <c r="F88" s="28" t="str">
        <f>IF(E18="","",E18)</f>
        <v>Vyplň údaj</v>
      </c>
      <c r="G88" s="37"/>
      <c r="H88" s="37"/>
      <c r="I88" s="30" t="s">
        <v>38</v>
      </c>
      <c r="J88" s="33" t="str">
        <f>E24</f>
        <v xml:space="preserve"> </v>
      </c>
      <c r="K88" s="37"/>
      <c r="L88" s="107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0.35" customHeight="1">
      <c r="A89" s="35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107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11" customFormat="1" ht="29.25" customHeight="1">
      <c r="A90" s="147"/>
      <c r="B90" s="148"/>
      <c r="C90" s="149" t="s">
        <v>211</v>
      </c>
      <c r="D90" s="150" t="s">
        <v>61</v>
      </c>
      <c r="E90" s="150" t="s">
        <v>57</v>
      </c>
      <c r="F90" s="150" t="s">
        <v>58</v>
      </c>
      <c r="G90" s="150" t="s">
        <v>212</v>
      </c>
      <c r="H90" s="150" t="s">
        <v>213</v>
      </c>
      <c r="I90" s="150" t="s">
        <v>214</v>
      </c>
      <c r="J90" s="150" t="s">
        <v>201</v>
      </c>
      <c r="K90" s="151" t="s">
        <v>215</v>
      </c>
      <c r="L90" s="152"/>
      <c r="M90" s="69" t="s">
        <v>19</v>
      </c>
      <c r="N90" s="70" t="s">
        <v>46</v>
      </c>
      <c r="O90" s="70" t="s">
        <v>216</v>
      </c>
      <c r="P90" s="70" t="s">
        <v>217</v>
      </c>
      <c r="Q90" s="70" t="s">
        <v>218</v>
      </c>
      <c r="R90" s="70" t="s">
        <v>219</v>
      </c>
      <c r="S90" s="70" t="s">
        <v>220</v>
      </c>
      <c r="T90" s="71" t="s">
        <v>221</v>
      </c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</row>
    <row r="91" spans="1:65" s="2" customFormat="1" ht="22.9" customHeight="1">
      <c r="A91" s="35"/>
      <c r="B91" s="36"/>
      <c r="C91" s="76" t="s">
        <v>222</v>
      </c>
      <c r="D91" s="37"/>
      <c r="E91" s="37"/>
      <c r="F91" s="37"/>
      <c r="G91" s="37"/>
      <c r="H91" s="37"/>
      <c r="I91" s="37"/>
      <c r="J91" s="153">
        <f>BK91</f>
        <v>0</v>
      </c>
      <c r="K91" s="37"/>
      <c r="L91" s="40"/>
      <c r="M91" s="72"/>
      <c r="N91" s="154"/>
      <c r="O91" s="73"/>
      <c r="P91" s="155">
        <f>P92+P219+P236</f>
        <v>0</v>
      </c>
      <c r="Q91" s="73"/>
      <c r="R91" s="155">
        <f>R92+R219+R236</f>
        <v>68.29064434</v>
      </c>
      <c r="S91" s="73"/>
      <c r="T91" s="156">
        <f>T92+T219+T236</f>
        <v>35.903999999999996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T91" s="18" t="s">
        <v>75</v>
      </c>
      <c r="AU91" s="18" t="s">
        <v>202</v>
      </c>
      <c r="BK91" s="157">
        <f>BK92+BK219+BK236</f>
        <v>0</v>
      </c>
    </row>
    <row r="92" spans="1:65" s="12" customFormat="1" ht="25.9" customHeight="1">
      <c r="B92" s="158"/>
      <c r="C92" s="159"/>
      <c r="D92" s="160" t="s">
        <v>75</v>
      </c>
      <c r="E92" s="161" t="s">
        <v>223</v>
      </c>
      <c r="F92" s="161" t="s">
        <v>224</v>
      </c>
      <c r="G92" s="159"/>
      <c r="H92" s="159"/>
      <c r="I92" s="162"/>
      <c r="J92" s="163">
        <f>BK92</f>
        <v>0</v>
      </c>
      <c r="K92" s="159"/>
      <c r="L92" s="164"/>
      <c r="M92" s="165"/>
      <c r="N92" s="166"/>
      <c r="O92" s="166"/>
      <c r="P92" s="167">
        <f>P93+P135+P153+P170+P210+P217</f>
        <v>0</v>
      </c>
      <c r="Q92" s="166"/>
      <c r="R92" s="167">
        <f>R93+R135+R153+R170+R210+R217</f>
        <v>67.922965140000002</v>
      </c>
      <c r="S92" s="166"/>
      <c r="T92" s="168">
        <f>T93+T135+T153+T170+T210+T217</f>
        <v>35.658999999999999</v>
      </c>
      <c r="AR92" s="169" t="s">
        <v>84</v>
      </c>
      <c r="AT92" s="170" t="s">
        <v>75</v>
      </c>
      <c r="AU92" s="170" t="s">
        <v>76</v>
      </c>
      <c r="AY92" s="169" t="s">
        <v>225</v>
      </c>
      <c r="BK92" s="171">
        <f>BK93+BK135+BK153+BK170+BK210+BK217</f>
        <v>0</v>
      </c>
    </row>
    <row r="93" spans="1:65" s="12" customFormat="1" ht="22.9" customHeight="1">
      <c r="B93" s="158"/>
      <c r="C93" s="159"/>
      <c r="D93" s="160" t="s">
        <v>75</v>
      </c>
      <c r="E93" s="172" t="s">
        <v>84</v>
      </c>
      <c r="F93" s="172" t="s">
        <v>226</v>
      </c>
      <c r="G93" s="159"/>
      <c r="H93" s="159"/>
      <c r="I93" s="162"/>
      <c r="J93" s="173">
        <f>BK93</f>
        <v>0</v>
      </c>
      <c r="K93" s="159"/>
      <c r="L93" s="164"/>
      <c r="M93" s="165"/>
      <c r="N93" s="166"/>
      <c r="O93" s="166"/>
      <c r="P93" s="167">
        <f>SUM(P94:P134)</f>
        <v>0</v>
      </c>
      <c r="Q93" s="166"/>
      <c r="R93" s="167">
        <f>SUM(R94:R134)</f>
        <v>3.0400000000000002E-3</v>
      </c>
      <c r="S93" s="166"/>
      <c r="T93" s="168">
        <f>SUM(T94:T134)</f>
        <v>31.620999999999999</v>
      </c>
      <c r="AR93" s="169" t="s">
        <v>84</v>
      </c>
      <c r="AT93" s="170" t="s">
        <v>75</v>
      </c>
      <c r="AU93" s="170" t="s">
        <v>84</v>
      </c>
      <c r="AY93" s="169" t="s">
        <v>225</v>
      </c>
      <c r="BK93" s="171">
        <f>SUM(BK94:BK134)</f>
        <v>0</v>
      </c>
    </row>
    <row r="94" spans="1:65" s="2" customFormat="1" ht="55.5" customHeight="1">
      <c r="A94" s="35"/>
      <c r="B94" s="36"/>
      <c r="C94" s="174" t="s">
        <v>84</v>
      </c>
      <c r="D94" s="174" t="s">
        <v>227</v>
      </c>
      <c r="E94" s="175" t="s">
        <v>801</v>
      </c>
      <c r="F94" s="176" t="s">
        <v>802</v>
      </c>
      <c r="G94" s="177" t="s">
        <v>230</v>
      </c>
      <c r="H94" s="178">
        <v>19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0.44</v>
      </c>
      <c r="T94" s="184">
        <f>S94*H94</f>
        <v>8.36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232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232</v>
      </c>
      <c r="BM94" s="185" t="s">
        <v>803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804</v>
      </c>
      <c r="G95" s="188"/>
      <c r="H95" s="192">
        <v>19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2" customFormat="1" ht="55.5" customHeight="1">
      <c r="A96" s="35"/>
      <c r="B96" s="36"/>
      <c r="C96" s="174" t="s">
        <v>86</v>
      </c>
      <c r="D96" s="174" t="s">
        <v>227</v>
      </c>
      <c r="E96" s="175" t="s">
        <v>805</v>
      </c>
      <c r="F96" s="176" t="s">
        <v>806</v>
      </c>
      <c r="G96" s="177" t="s">
        <v>230</v>
      </c>
      <c r="H96" s="178">
        <v>19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0.32500000000000001</v>
      </c>
      <c r="T96" s="184">
        <f>S96*H96</f>
        <v>6.1749999999999998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232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232</v>
      </c>
      <c r="BM96" s="185" t="s">
        <v>807</v>
      </c>
    </row>
    <row r="97" spans="1:65" s="13" customFormat="1" ht="11.25">
      <c r="B97" s="187"/>
      <c r="C97" s="188"/>
      <c r="D97" s="189" t="s">
        <v>234</v>
      </c>
      <c r="E97" s="190" t="s">
        <v>19</v>
      </c>
      <c r="F97" s="191" t="s">
        <v>804</v>
      </c>
      <c r="G97" s="188"/>
      <c r="H97" s="192">
        <v>19</v>
      </c>
      <c r="I97" s="193"/>
      <c r="J97" s="188"/>
      <c r="K97" s="188"/>
      <c r="L97" s="194"/>
      <c r="M97" s="195"/>
      <c r="N97" s="196"/>
      <c r="O97" s="196"/>
      <c r="P97" s="196"/>
      <c r="Q97" s="196"/>
      <c r="R97" s="196"/>
      <c r="S97" s="196"/>
      <c r="T97" s="197"/>
      <c r="AT97" s="198" t="s">
        <v>234</v>
      </c>
      <c r="AU97" s="198" t="s">
        <v>86</v>
      </c>
      <c r="AV97" s="13" t="s">
        <v>86</v>
      </c>
      <c r="AW97" s="13" t="s">
        <v>37</v>
      </c>
      <c r="AX97" s="13" t="s">
        <v>84</v>
      </c>
      <c r="AY97" s="198" t="s">
        <v>225</v>
      </c>
    </row>
    <row r="98" spans="1:65" s="2" customFormat="1" ht="48">
      <c r="A98" s="35"/>
      <c r="B98" s="36"/>
      <c r="C98" s="174" t="s">
        <v>273</v>
      </c>
      <c r="D98" s="174" t="s">
        <v>227</v>
      </c>
      <c r="E98" s="175" t="s">
        <v>228</v>
      </c>
      <c r="F98" s="176" t="s">
        <v>229</v>
      </c>
      <c r="G98" s="177" t="s">
        <v>230</v>
      </c>
      <c r="H98" s="178">
        <v>19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9.8000000000000004E-2</v>
      </c>
      <c r="T98" s="184">
        <f>S98*H98</f>
        <v>1.8620000000000001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808</v>
      </c>
    </row>
    <row r="99" spans="1:65" s="13" customFormat="1" ht="11.25">
      <c r="B99" s="187"/>
      <c r="C99" s="188"/>
      <c r="D99" s="189" t="s">
        <v>234</v>
      </c>
      <c r="E99" s="190" t="s">
        <v>19</v>
      </c>
      <c r="F99" s="191" t="s">
        <v>804</v>
      </c>
      <c r="G99" s="188"/>
      <c r="H99" s="192">
        <v>19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37</v>
      </c>
      <c r="AX99" s="13" t="s">
        <v>84</v>
      </c>
      <c r="AY99" s="198" t="s">
        <v>225</v>
      </c>
    </row>
    <row r="100" spans="1:65" s="2" customFormat="1" ht="48">
      <c r="A100" s="35"/>
      <c r="B100" s="36"/>
      <c r="C100" s="174" t="s">
        <v>232</v>
      </c>
      <c r="D100" s="174" t="s">
        <v>227</v>
      </c>
      <c r="E100" s="175" t="s">
        <v>809</v>
      </c>
      <c r="F100" s="176" t="s">
        <v>810</v>
      </c>
      <c r="G100" s="177" t="s">
        <v>230</v>
      </c>
      <c r="H100" s="178">
        <v>19</v>
      </c>
      <c r="I100" s="179"/>
      <c r="J100" s="180">
        <f>ROUND(I100*H100,2)</f>
        <v>0</v>
      </c>
      <c r="K100" s="176" t="s">
        <v>231</v>
      </c>
      <c r="L100" s="40"/>
      <c r="M100" s="181" t="s">
        <v>19</v>
      </c>
      <c r="N100" s="182" t="s">
        <v>47</v>
      </c>
      <c r="O100" s="65"/>
      <c r="P100" s="183">
        <f>O100*H100</f>
        <v>0</v>
      </c>
      <c r="Q100" s="183">
        <v>0</v>
      </c>
      <c r="R100" s="183">
        <f>Q100*H100</f>
        <v>0</v>
      </c>
      <c r="S100" s="183">
        <v>0.22</v>
      </c>
      <c r="T100" s="184">
        <f>S100*H100</f>
        <v>4.18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232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232</v>
      </c>
      <c r="BM100" s="185" t="s">
        <v>811</v>
      </c>
    </row>
    <row r="101" spans="1:65" s="13" customFormat="1" ht="11.25">
      <c r="B101" s="187"/>
      <c r="C101" s="188"/>
      <c r="D101" s="189" t="s">
        <v>234</v>
      </c>
      <c r="E101" s="190" t="s">
        <v>19</v>
      </c>
      <c r="F101" s="191" t="s">
        <v>804</v>
      </c>
      <c r="G101" s="188"/>
      <c r="H101" s="192">
        <v>19</v>
      </c>
      <c r="I101" s="193"/>
      <c r="J101" s="188"/>
      <c r="K101" s="188"/>
      <c r="L101" s="194"/>
      <c r="M101" s="195"/>
      <c r="N101" s="196"/>
      <c r="O101" s="196"/>
      <c r="P101" s="196"/>
      <c r="Q101" s="196"/>
      <c r="R101" s="196"/>
      <c r="S101" s="196"/>
      <c r="T101" s="197"/>
      <c r="AT101" s="198" t="s">
        <v>234</v>
      </c>
      <c r="AU101" s="198" t="s">
        <v>86</v>
      </c>
      <c r="AV101" s="13" t="s">
        <v>86</v>
      </c>
      <c r="AW101" s="13" t="s">
        <v>37</v>
      </c>
      <c r="AX101" s="13" t="s">
        <v>84</v>
      </c>
      <c r="AY101" s="198" t="s">
        <v>225</v>
      </c>
    </row>
    <row r="102" spans="1:65" s="2" customFormat="1" ht="48">
      <c r="A102" s="35"/>
      <c r="B102" s="36"/>
      <c r="C102" s="174" t="s">
        <v>327</v>
      </c>
      <c r="D102" s="174" t="s">
        <v>227</v>
      </c>
      <c r="E102" s="175" t="s">
        <v>812</v>
      </c>
      <c r="F102" s="176" t="s">
        <v>813</v>
      </c>
      <c r="G102" s="177" t="s">
        <v>230</v>
      </c>
      <c r="H102" s="178">
        <v>57</v>
      </c>
      <c r="I102" s="179"/>
      <c r="J102" s="180">
        <f>ROUND(I102*H102,2)</f>
        <v>0</v>
      </c>
      <c r="K102" s="176" t="s">
        <v>231</v>
      </c>
      <c r="L102" s="40"/>
      <c r="M102" s="181" t="s">
        <v>19</v>
      </c>
      <c r="N102" s="182" t="s">
        <v>47</v>
      </c>
      <c r="O102" s="65"/>
      <c r="P102" s="183">
        <f>O102*H102</f>
        <v>0</v>
      </c>
      <c r="Q102" s="183">
        <v>4.0000000000000003E-5</v>
      </c>
      <c r="R102" s="183">
        <f>Q102*H102</f>
        <v>2.2800000000000003E-3</v>
      </c>
      <c r="S102" s="183">
        <v>9.1999999999999998E-2</v>
      </c>
      <c r="T102" s="184">
        <f>S102*H102</f>
        <v>5.2439999999999998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85" t="s">
        <v>232</v>
      </c>
      <c r="AT102" s="185" t="s">
        <v>227</v>
      </c>
      <c r="AU102" s="185" t="s">
        <v>86</v>
      </c>
      <c r="AY102" s="18" t="s">
        <v>225</v>
      </c>
      <c r="BE102" s="186">
        <f>IF(N102="základní",J102,0)</f>
        <v>0</v>
      </c>
      <c r="BF102" s="186">
        <f>IF(N102="snížená",J102,0)</f>
        <v>0</v>
      </c>
      <c r="BG102" s="186">
        <f>IF(N102="zákl. přenesená",J102,0)</f>
        <v>0</v>
      </c>
      <c r="BH102" s="186">
        <f>IF(N102="sníž. přenesená",J102,0)</f>
        <v>0</v>
      </c>
      <c r="BI102" s="186">
        <f>IF(N102="nulová",J102,0)</f>
        <v>0</v>
      </c>
      <c r="BJ102" s="18" t="s">
        <v>84</v>
      </c>
      <c r="BK102" s="186">
        <f>ROUND(I102*H102,2)</f>
        <v>0</v>
      </c>
      <c r="BL102" s="18" t="s">
        <v>232</v>
      </c>
      <c r="BM102" s="185" t="s">
        <v>814</v>
      </c>
    </row>
    <row r="103" spans="1:65" s="15" customFormat="1" ht="11.25">
      <c r="B103" s="224"/>
      <c r="C103" s="225"/>
      <c r="D103" s="189" t="s">
        <v>234</v>
      </c>
      <c r="E103" s="226" t="s">
        <v>19</v>
      </c>
      <c r="F103" s="227" t="s">
        <v>815</v>
      </c>
      <c r="G103" s="225"/>
      <c r="H103" s="226" t="s">
        <v>19</v>
      </c>
      <c r="I103" s="228"/>
      <c r="J103" s="225"/>
      <c r="K103" s="225"/>
      <c r="L103" s="229"/>
      <c r="M103" s="230"/>
      <c r="N103" s="231"/>
      <c r="O103" s="231"/>
      <c r="P103" s="231"/>
      <c r="Q103" s="231"/>
      <c r="R103" s="231"/>
      <c r="S103" s="231"/>
      <c r="T103" s="232"/>
      <c r="AT103" s="233" t="s">
        <v>234</v>
      </c>
      <c r="AU103" s="233" t="s">
        <v>86</v>
      </c>
      <c r="AV103" s="15" t="s">
        <v>84</v>
      </c>
      <c r="AW103" s="15" t="s">
        <v>37</v>
      </c>
      <c r="AX103" s="15" t="s">
        <v>76</v>
      </c>
      <c r="AY103" s="233" t="s">
        <v>225</v>
      </c>
    </row>
    <row r="104" spans="1:65" s="13" customFormat="1" ht="11.25">
      <c r="B104" s="187"/>
      <c r="C104" s="188"/>
      <c r="D104" s="189" t="s">
        <v>234</v>
      </c>
      <c r="E104" s="190" t="s">
        <v>786</v>
      </c>
      <c r="F104" s="191" t="s">
        <v>1359</v>
      </c>
      <c r="G104" s="188"/>
      <c r="H104" s="192">
        <v>57</v>
      </c>
      <c r="I104" s="193"/>
      <c r="J104" s="188"/>
      <c r="K104" s="188"/>
      <c r="L104" s="194"/>
      <c r="M104" s="195"/>
      <c r="N104" s="196"/>
      <c r="O104" s="196"/>
      <c r="P104" s="196"/>
      <c r="Q104" s="196"/>
      <c r="R104" s="196"/>
      <c r="S104" s="196"/>
      <c r="T104" s="197"/>
      <c r="AT104" s="198" t="s">
        <v>234</v>
      </c>
      <c r="AU104" s="198" t="s">
        <v>86</v>
      </c>
      <c r="AV104" s="13" t="s">
        <v>86</v>
      </c>
      <c r="AW104" s="13" t="s">
        <v>37</v>
      </c>
      <c r="AX104" s="13" t="s">
        <v>76</v>
      </c>
      <c r="AY104" s="198" t="s">
        <v>225</v>
      </c>
    </row>
    <row r="105" spans="1:65" s="13" customFormat="1" ht="11.25">
      <c r="B105" s="187"/>
      <c r="C105" s="188"/>
      <c r="D105" s="189" t="s">
        <v>234</v>
      </c>
      <c r="E105" s="190" t="s">
        <v>790</v>
      </c>
      <c r="F105" s="191" t="s">
        <v>1360</v>
      </c>
      <c r="G105" s="188"/>
      <c r="H105" s="192">
        <v>31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76</v>
      </c>
      <c r="AY105" s="198" t="s">
        <v>225</v>
      </c>
    </row>
    <row r="106" spans="1:65" s="13" customFormat="1" ht="11.25">
      <c r="B106" s="187"/>
      <c r="C106" s="188"/>
      <c r="D106" s="189" t="s">
        <v>234</v>
      </c>
      <c r="E106" s="190" t="s">
        <v>796</v>
      </c>
      <c r="F106" s="191" t="s">
        <v>818</v>
      </c>
      <c r="G106" s="188"/>
      <c r="H106" s="192">
        <v>19</v>
      </c>
      <c r="I106" s="193"/>
      <c r="J106" s="188"/>
      <c r="K106" s="188"/>
      <c r="L106" s="194"/>
      <c r="M106" s="195"/>
      <c r="N106" s="196"/>
      <c r="O106" s="196"/>
      <c r="P106" s="196"/>
      <c r="Q106" s="196"/>
      <c r="R106" s="196"/>
      <c r="S106" s="196"/>
      <c r="T106" s="197"/>
      <c r="AT106" s="198" t="s">
        <v>234</v>
      </c>
      <c r="AU106" s="198" t="s">
        <v>86</v>
      </c>
      <c r="AV106" s="13" t="s">
        <v>86</v>
      </c>
      <c r="AW106" s="13" t="s">
        <v>37</v>
      </c>
      <c r="AX106" s="13" t="s">
        <v>76</v>
      </c>
      <c r="AY106" s="198" t="s">
        <v>225</v>
      </c>
    </row>
    <row r="107" spans="1:65" s="13" customFormat="1" ht="11.25">
      <c r="B107" s="187"/>
      <c r="C107" s="188"/>
      <c r="D107" s="189" t="s">
        <v>234</v>
      </c>
      <c r="E107" s="190" t="s">
        <v>793</v>
      </c>
      <c r="F107" s="191" t="s">
        <v>1225</v>
      </c>
      <c r="G107" s="188"/>
      <c r="H107" s="192">
        <v>19</v>
      </c>
      <c r="I107" s="193"/>
      <c r="J107" s="188"/>
      <c r="K107" s="188"/>
      <c r="L107" s="194"/>
      <c r="M107" s="195"/>
      <c r="N107" s="196"/>
      <c r="O107" s="196"/>
      <c r="P107" s="196"/>
      <c r="Q107" s="196"/>
      <c r="R107" s="196"/>
      <c r="S107" s="196"/>
      <c r="T107" s="197"/>
      <c r="AT107" s="198" t="s">
        <v>234</v>
      </c>
      <c r="AU107" s="198" t="s">
        <v>86</v>
      </c>
      <c r="AV107" s="13" t="s">
        <v>86</v>
      </c>
      <c r="AW107" s="13" t="s">
        <v>37</v>
      </c>
      <c r="AX107" s="13" t="s">
        <v>76</v>
      </c>
      <c r="AY107" s="198" t="s">
        <v>225</v>
      </c>
    </row>
    <row r="108" spans="1:65" s="13" customFormat="1" ht="11.25">
      <c r="B108" s="187"/>
      <c r="C108" s="188"/>
      <c r="D108" s="189" t="s">
        <v>234</v>
      </c>
      <c r="E108" s="190" t="s">
        <v>19</v>
      </c>
      <c r="F108" s="191" t="s">
        <v>820</v>
      </c>
      <c r="G108" s="188"/>
      <c r="H108" s="192">
        <v>57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37</v>
      </c>
      <c r="AX108" s="13" t="s">
        <v>84</v>
      </c>
      <c r="AY108" s="198" t="s">
        <v>225</v>
      </c>
    </row>
    <row r="109" spans="1:65" s="2" customFormat="1" ht="44.25" customHeight="1">
      <c r="A109" s="35"/>
      <c r="B109" s="36"/>
      <c r="C109" s="174" t="s">
        <v>354</v>
      </c>
      <c r="D109" s="174" t="s">
        <v>227</v>
      </c>
      <c r="E109" s="175" t="s">
        <v>1226</v>
      </c>
      <c r="F109" s="176" t="s">
        <v>1227</v>
      </c>
      <c r="G109" s="177" t="s">
        <v>559</v>
      </c>
      <c r="H109" s="178">
        <v>20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0.28999999999999998</v>
      </c>
      <c r="T109" s="184">
        <f>S109*H109</f>
        <v>5.8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232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232</v>
      </c>
      <c r="BM109" s="185" t="s">
        <v>1228</v>
      </c>
    </row>
    <row r="110" spans="1:65" s="13" customFormat="1" ht="11.25">
      <c r="B110" s="187"/>
      <c r="C110" s="188"/>
      <c r="D110" s="189" t="s">
        <v>234</v>
      </c>
      <c r="E110" s="190" t="s">
        <v>1221</v>
      </c>
      <c r="F110" s="191" t="s">
        <v>1229</v>
      </c>
      <c r="G110" s="188"/>
      <c r="H110" s="192">
        <v>20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24">
      <c r="A111" s="35"/>
      <c r="B111" s="36"/>
      <c r="C111" s="174" t="s">
        <v>358</v>
      </c>
      <c r="D111" s="174" t="s">
        <v>227</v>
      </c>
      <c r="E111" s="175" t="s">
        <v>821</v>
      </c>
      <c r="F111" s="176" t="s">
        <v>822</v>
      </c>
      <c r="G111" s="177" t="s">
        <v>230</v>
      </c>
      <c r="H111" s="178">
        <v>38</v>
      </c>
      <c r="I111" s="179"/>
      <c r="J111" s="180">
        <f>ROUND(I111*H111,2)</f>
        <v>0</v>
      </c>
      <c r="K111" s="176" t="s">
        <v>231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232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232</v>
      </c>
      <c r="BM111" s="185" t="s">
        <v>823</v>
      </c>
    </row>
    <row r="112" spans="1:65" s="13" customFormat="1" ht="11.25">
      <c r="B112" s="187"/>
      <c r="C112" s="188"/>
      <c r="D112" s="189" t="s">
        <v>234</v>
      </c>
      <c r="E112" s="190" t="s">
        <v>19</v>
      </c>
      <c r="F112" s="191" t="s">
        <v>1230</v>
      </c>
      <c r="G112" s="188"/>
      <c r="H112" s="192">
        <v>38</v>
      </c>
      <c r="I112" s="193"/>
      <c r="J112" s="188"/>
      <c r="K112" s="188"/>
      <c r="L112" s="194"/>
      <c r="M112" s="195"/>
      <c r="N112" s="196"/>
      <c r="O112" s="196"/>
      <c r="P112" s="196"/>
      <c r="Q112" s="196"/>
      <c r="R112" s="196"/>
      <c r="S112" s="196"/>
      <c r="T112" s="197"/>
      <c r="AT112" s="198" t="s">
        <v>234</v>
      </c>
      <c r="AU112" s="198" t="s">
        <v>86</v>
      </c>
      <c r="AV112" s="13" t="s">
        <v>86</v>
      </c>
      <c r="AW112" s="13" t="s">
        <v>37</v>
      </c>
      <c r="AX112" s="13" t="s">
        <v>84</v>
      </c>
      <c r="AY112" s="198" t="s">
        <v>225</v>
      </c>
    </row>
    <row r="113" spans="1:65" s="2" customFormat="1" ht="44.25" customHeight="1">
      <c r="A113" s="35"/>
      <c r="B113" s="36"/>
      <c r="C113" s="174" t="s">
        <v>365</v>
      </c>
      <c r="D113" s="174" t="s">
        <v>227</v>
      </c>
      <c r="E113" s="175" t="s">
        <v>246</v>
      </c>
      <c r="F113" s="176" t="s">
        <v>247</v>
      </c>
      <c r="G113" s="177" t="s">
        <v>248</v>
      </c>
      <c r="H113" s="178">
        <v>64.400000000000006</v>
      </c>
      <c r="I113" s="179"/>
      <c r="J113" s="180">
        <f>ROUND(I113*H113,2)</f>
        <v>0</v>
      </c>
      <c r="K113" s="176" t="s">
        <v>231</v>
      </c>
      <c r="L113" s="40"/>
      <c r="M113" s="181" t="s">
        <v>19</v>
      </c>
      <c r="N113" s="182" t="s">
        <v>47</v>
      </c>
      <c r="O113" s="65"/>
      <c r="P113" s="183">
        <f>O113*H113</f>
        <v>0</v>
      </c>
      <c r="Q113" s="183">
        <v>0</v>
      </c>
      <c r="R113" s="183">
        <f>Q113*H113</f>
        <v>0</v>
      </c>
      <c r="S113" s="183">
        <v>0</v>
      </c>
      <c r="T113" s="184">
        <f>S113*H113</f>
        <v>0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85" t="s">
        <v>232</v>
      </c>
      <c r="AT113" s="185" t="s">
        <v>227</v>
      </c>
      <c r="AU113" s="185" t="s">
        <v>86</v>
      </c>
      <c r="AY113" s="18" t="s">
        <v>225</v>
      </c>
      <c r="BE113" s="186">
        <f>IF(N113="základní",J113,0)</f>
        <v>0</v>
      </c>
      <c r="BF113" s="186">
        <f>IF(N113="snížená",J113,0)</f>
        <v>0</v>
      </c>
      <c r="BG113" s="186">
        <f>IF(N113="zákl. přenesená",J113,0)</f>
        <v>0</v>
      </c>
      <c r="BH113" s="186">
        <f>IF(N113="sníž. přenesená",J113,0)</f>
        <v>0</v>
      </c>
      <c r="BI113" s="186">
        <f>IF(N113="nulová",J113,0)</f>
        <v>0</v>
      </c>
      <c r="BJ113" s="18" t="s">
        <v>84</v>
      </c>
      <c r="BK113" s="186">
        <f>ROUND(I113*H113,2)</f>
        <v>0</v>
      </c>
      <c r="BL113" s="18" t="s">
        <v>232</v>
      </c>
      <c r="BM113" s="185" t="s">
        <v>825</v>
      </c>
    </row>
    <row r="114" spans="1:65" s="13" customFormat="1" ht="11.25">
      <c r="B114" s="187"/>
      <c r="C114" s="188"/>
      <c r="D114" s="189" t="s">
        <v>234</v>
      </c>
      <c r="E114" s="190" t="s">
        <v>19</v>
      </c>
      <c r="F114" s="191" t="s">
        <v>1361</v>
      </c>
      <c r="G114" s="188"/>
      <c r="H114" s="192">
        <v>64.400000000000006</v>
      </c>
      <c r="I114" s="193"/>
      <c r="J114" s="188"/>
      <c r="K114" s="188"/>
      <c r="L114" s="194"/>
      <c r="M114" s="195"/>
      <c r="N114" s="196"/>
      <c r="O114" s="196"/>
      <c r="P114" s="196"/>
      <c r="Q114" s="196"/>
      <c r="R114" s="196"/>
      <c r="S114" s="196"/>
      <c r="T114" s="197"/>
      <c r="AT114" s="198" t="s">
        <v>234</v>
      </c>
      <c r="AU114" s="198" t="s">
        <v>86</v>
      </c>
      <c r="AV114" s="13" t="s">
        <v>86</v>
      </c>
      <c r="AW114" s="13" t="s">
        <v>37</v>
      </c>
      <c r="AX114" s="13" t="s">
        <v>76</v>
      </c>
      <c r="AY114" s="198" t="s">
        <v>225</v>
      </c>
    </row>
    <row r="115" spans="1:65" s="14" customFormat="1" ht="11.25">
      <c r="B115" s="199"/>
      <c r="C115" s="200"/>
      <c r="D115" s="189" t="s">
        <v>234</v>
      </c>
      <c r="E115" s="201" t="s">
        <v>778</v>
      </c>
      <c r="F115" s="202" t="s">
        <v>245</v>
      </c>
      <c r="G115" s="200"/>
      <c r="H115" s="203">
        <v>64.400000000000006</v>
      </c>
      <c r="I115" s="204"/>
      <c r="J115" s="200"/>
      <c r="K115" s="200"/>
      <c r="L115" s="205"/>
      <c r="M115" s="206"/>
      <c r="N115" s="207"/>
      <c r="O115" s="207"/>
      <c r="P115" s="207"/>
      <c r="Q115" s="207"/>
      <c r="R115" s="207"/>
      <c r="S115" s="207"/>
      <c r="T115" s="208"/>
      <c r="AT115" s="209" t="s">
        <v>234</v>
      </c>
      <c r="AU115" s="209" t="s">
        <v>86</v>
      </c>
      <c r="AV115" s="14" t="s">
        <v>232</v>
      </c>
      <c r="AW115" s="14" t="s">
        <v>37</v>
      </c>
      <c r="AX115" s="14" t="s">
        <v>84</v>
      </c>
      <c r="AY115" s="209" t="s">
        <v>225</v>
      </c>
    </row>
    <row r="116" spans="1:65" s="2" customFormat="1" ht="60">
      <c r="A116" s="35"/>
      <c r="B116" s="36"/>
      <c r="C116" s="174" t="s">
        <v>369</v>
      </c>
      <c r="D116" s="174" t="s">
        <v>227</v>
      </c>
      <c r="E116" s="175" t="s">
        <v>832</v>
      </c>
      <c r="F116" s="176" t="s">
        <v>833</v>
      </c>
      <c r="G116" s="177" t="s">
        <v>248</v>
      </c>
      <c r="H116" s="178">
        <v>18.276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0</v>
      </c>
      <c r="R116" s="183">
        <f>Q116*H116</f>
        <v>0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232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232</v>
      </c>
      <c r="BM116" s="185" t="s">
        <v>834</v>
      </c>
    </row>
    <row r="117" spans="1:65" s="13" customFormat="1" ht="11.25">
      <c r="B117" s="187"/>
      <c r="C117" s="188"/>
      <c r="D117" s="189" t="s">
        <v>234</v>
      </c>
      <c r="E117" s="190" t="s">
        <v>19</v>
      </c>
      <c r="F117" s="191" t="s">
        <v>835</v>
      </c>
      <c r="G117" s="188"/>
      <c r="H117" s="192">
        <v>18.276</v>
      </c>
      <c r="I117" s="193"/>
      <c r="J117" s="188"/>
      <c r="K117" s="188"/>
      <c r="L117" s="194"/>
      <c r="M117" s="195"/>
      <c r="N117" s="196"/>
      <c r="O117" s="196"/>
      <c r="P117" s="196"/>
      <c r="Q117" s="196"/>
      <c r="R117" s="196"/>
      <c r="S117" s="196"/>
      <c r="T117" s="197"/>
      <c r="AT117" s="198" t="s">
        <v>234</v>
      </c>
      <c r="AU117" s="198" t="s">
        <v>86</v>
      </c>
      <c r="AV117" s="13" t="s">
        <v>86</v>
      </c>
      <c r="AW117" s="13" t="s">
        <v>37</v>
      </c>
      <c r="AX117" s="13" t="s">
        <v>84</v>
      </c>
      <c r="AY117" s="198" t="s">
        <v>225</v>
      </c>
    </row>
    <row r="118" spans="1:65" s="2" customFormat="1" ht="66.75" customHeight="1">
      <c r="A118" s="35"/>
      <c r="B118" s="36"/>
      <c r="C118" s="174" t="s">
        <v>111</v>
      </c>
      <c r="D118" s="174" t="s">
        <v>227</v>
      </c>
      <c r="E118" s="175" t="s">
        <v>836</v>
      </c>
      <c r="F118" s="176" t="s">
        <v>837</v>
      </c>
      <c r="G118" s="177" t="s">
        <v>248</v>
      </c>
      <c r="H118" s="178">
        <v>182.76</v>
      </c>
      <c r="I118" s="179"/>
      <c r="J118" s="180">
        <f>ROUND(I118*H118,2)</f>
        <v>0</v>
      </c>
      <c r="K118" s="176" t="s">
        <v>231</v>
      </c>
      <c r="L118" s="40"/>
      <c r="M118" s="181" t="s">
        <v>19</v>
      </c>
      <c r="N118" s="182" t="s">
        <v>47</v>
      </c>
      <c r="O118" s="65"/>
      <c r="P118" s="183">
        <f>O118*H118</f>
        <v>0</v>
      </c>
      <c r="Q118" s="183">
        <v>0</v>
      </c>
      <c r="R118" s="183">
        <f>Q118*H118</f>
        <v>0</v>
      </c>
      <c r="S118" s="183">
        <v>0</v>
      </c>
      <c r="T118" s="184">
        <f>S118*H118</f>
        <v>0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85" t="s">
        <v>232</v>
      </c>
      <c r="AT118" s="185" t="s">
        <v>227</v>
      </c>
      <c r="AU118" s="185" t="s">
        <v>86</v>
      </c>
      <c r="AY118" s="18" t="s">
        <v>225</v>
      </c>
      <c r="BE118" s="186">
        <f>IF(N118="základní",J118,0)</f>
        <v>0</v>
      </c>
      <c r="BF118" s="186">
        <f>IF(N118="snížená",J118,0)</f>
        <v>0</v>
      </c>
      <c r="BG118" s="186">
        <f>IF(N118="zákl. přenesená",J118,0)</f>
        <v>0</v>
      </c>
      <c r="BH118" s="186">
        <f>IF(N118="sníž. přenesená",J118,0)</f>
        <v>0</v>
      </c>
      <c r="BI118" s="186">
        <f>IF(N118="nulová",J118,0)</f>
        <v>0</v>
      </c>
      <c r="BJ118" s="18" t="s">
        <v>84</v>
      </c>
      <c r="BK118" s="186">
        <f>ROUND(I118*H118,2)</f>
        <v>0</v>
      </c>
      <c r="BL118" s="18" t="s">
        <v>232</v>
      </c>
      <c r="BM118" s="185" t="s">
        <v>838</v>
      </c>
    </row>
    <row r="119" spans="1:65" s="13" customFormat="1" ht="11.25">
      <c r="B119" s="187"/>
      <c r="C119" s="188"/>
      <c r="D119" s="189" t="s">
        <v>234</v>
      </c>
      <c r="E119" s="190" t="s">
        <v>19</v>
      </c>
      <c r="F119" s="191" t="s">
        <v>835</v>
      </c>
      <c r="G119" s="188"/>
      <c r="H119" s="192">
        <v>18.276</v>
      </c>
      <c r="I119" s="193"/>
      <c r="J119" s="188"/>
      <c r="K119" s="188"/>
      <c r="L119" s="194"/>
      <c r="M119" s="195"/>
      <c r="N119" s="196"/>
      <c r="O119" s="196"/>
      <c r="P119" s="196"/>
      <c r="Q119" s="196"/>
      <c r="R119" s="196"/>
      <c r="S119" s="196"/>
      <c r="T119" s="197"/>
      <c r="AT119" s="198" t="s">
        <v>234</v>
      </c>
      <c r="AU119" s="198" t="s">
        <v>86</v>
      </c>
      <c r="AV119" s="13" t="s">
        <v>86</v>
      </c>
      <c r="AW119" s="13" t="s">
        <v>37</v>
      </c>
      <c r="AX119" s="13" t="s">
        <v>84</v>
      </c>
      <c r="AY119" s="198" t="s">
        <v>225</v>
      </c>
    </row>
    <row r="120" spans="1:65" s="13" customFormat="1" ht="11.25">
      <c r="B120" s="187"/>
      <c r="C120" s="188"/>
      <c r="D120" s="189" t="s">
        <v>234</v>
      </c>
      <c r="E120" s="188"/>
      <c r="F120" s="191" t="s">
        <v>839</v>
      </c>
      <c r="G120" s="188"/>
      <c r="H120" s="192">
        <v>182.76</v>
      </c>
      <c r="I120" s="193"/>
      <c r="J120" s="188"/>
      <c r="K120" s="188"/>
      <c r="L120" s="194"/>
      <c r="M120" s="195"/>
      <c r="N120" s="196"/>
      <c r="O120" s="196"/>
      <c r="P120" s="196"/>
      <c r="Q120" s="196"/>
      <c r="R120" s="196"/>
      <c r="S120" s="196"/>
      <c r="T120" s="197"/>
      <c r="AT120" s="198" t="s">
        <v>234</v>
      </c>
      <c r="AU120" s="198" t="s">
        <v>86</v>
      </c>
      <c r="AV120" s="13" t="s">
        <v>86</v>
      </c>
      <c r="AW120" s="13" t="s">
        <v>4</v>
      </c>
      <c r="AX120" s="13" t="s">
        <v>84</v>
      </c>
      <c r="AY120" s="198" t="s">
        <v>225</v>
      </c>
    </row>
    <row r="121" spans="1:65" s="2" customFormat="1" ht="44.25" customHeight="1">
      <c r="A121" s="35"/>
      <c r="B121" s="36"/>
      <c r="C121" s="174" t="s">
        <v>114</v>
      </c>
      <c r="D121" s="174" t="s">
        <v>227</v>
      </c>
      <c r="E121" s="175" t="s">
        <v>840</v>
      </c>
      <c r="F121" s="176" t="s">
        <v>841</v>
      </c>
      <c r="G121" s="177" t="s">
        <v>361</v>
      </c>
      <c r="H121" s="178">
        <v>32.896999999999998</v>
      </c>
      <c r="I121" s="179"/>
      <c r="J121" s="180">
        <f>ROUND(I121*H121,2)</f>
        <v>0</v>
      </c>
      <c r="K121" s="176" t="s">
        <v>231</v>
      </c>
      <c r="L121" s="40"/>
      <c r="M121" s="181" t="s">
        <v>19</v>
      </c>
      <c r="N121" s="182" t="s">
        <v>47</v>
      </c>
      <c r="O121" s="65"/>
      <c r="P121" s="183">
        <f>O121*H121</f>
        <v>0</v>
      </c>
      <c r="Q121" s="183">
        <v>0</v>
      </c>
      <c r="R121" s="183">
        <f>Q121*H121</f>
        <v>0</v>
      </c>
      <c r="S121" s="183">
        <v>0</v>
      </c>
      <c r="T121" s="184">
        <f>S121*H121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R121" s="185" t="s">
        <v>232</v>
      </c>
      <c r="AT121" s="185" t="s">
        <v>227</v>
      </c>
      <c r="AU121" s="185" t="s">
        <v>86</v>
      </c>
      <c r="AY121" s="18" t="s">
        <v>225</v>
      </c>
      <c r="BE121" s="186">
        <f>IF(N121="základní",J121,0)</f>
        <v>0</v>
      </c>
      <c r="BF121" s="186">
        <f>IF(N121="snížená",J121,0)</f>
        <v>0</v>
      </c>
      <c r="BG121" s="186">
        <f>IF(N121="zákl. přenesená",J121,0)</f>
        <v>0</v>
      </c>
      <c r="BH121" s="186">
        <f>IF(N121="sníž. přenesená",J121,0)</f>
        <v>0</v>
      </c>
      <c r="BI121" s="186">
        <f>IF(N121="nulová",J121,0)</f>
        <v>0</v>
      </c>
      <c r="BJ121" s="18" t="s">
        <v>84</v>
      </c>
      <c r="BK121" s="186">
        <f>ROUND(I121*H121,2)</f>
        <v>0</v>
      </c>
      <c r="BL121" s="18" t="s">
        <v>232</v>
      </c>
      <c r="BM121" s="185" t="s">
        <v>842</v>
      </c>
    </row>
    <row r="122" spans="1:65" s="13" customFormat="1" ht="11.25">
      <c r="B122" s="187"/>
      <c r="C122" s="188"/>
      <c r="D122" s="189" t="s">
        <v>234</v>
      </c>
      <c r="E122" s="188"/>
      <c r="F122" s="191" t="s">
        <v>843</v>
      </c>
      <c r="G122" s="188"/>
      <c r="H122" s="192">
        <v>32.896999999999998</v>
      </c>
      <c r="I122" s="193"/>
      <c r="J122" s="188"/>
      <c r="K122" s="188"/>
      <c r="L122" s="194"/>
      <c r="M122" s="195"/>
      <c r="N122" s="196"/>
      <c r="O122" s="196"/>
      <c r="P122" s="196"/>
      <c r="Q122" s="196"/>
      <c r="R122" s="196"/>
      <c r="S122" s="196"/>
      <c r="T122" s="197"/>
      <c r="AT122" s="198" t="s">
        <v>234</v>
      </c>
      <c r="AU122" s="198" t="s">
        <v>86</v>
      </c>
      <c r="AV122" s="13" t="s">
        <v>86</v>
      </c>
      <c r="AW122" s="13" t="s">
        <v>4</v>
      </c>
      <c r="AX122" s="13" t="s">
        <v>84</v>
      </c>
      <c r="AY122" s="198" t="s">
        <v>225</v>
      </c>
    </row>
    <row r="123" spans="1:65" s="2" customFormat="1" ht="36">
      <c r="A123" s="35"/>
      <c r="B123" s="36"/>
      <c r="C123" s="174" t="s">
        <v>117</v>
      </c>
      <c r="D123" s="174" t="s">
        <v>227</v>
      </c>
      <c r="E123" s="175" t="s">
        <v>844</v>
      </c>
      <c r="F123" s="176" t="s">
        <v>845</v>
      </c>
      <c r="G123" s="177" t="s">
        <v>248</v>
      </c>
      <c r="H123" s="178">
        <v>18.276</v>
      </c>
      <c r="I123" s="179"/>
      <c r="J123" s="180">
        <f>ROUND(I123*H123,2)</f>
        <v>0</v>
      </c>
      <c r="K123" s="176" t="s">
        <v>231</v>
      </c>
      <c r="L123" s="40"/>
      <c r="M123" s="181" t="s">
        <v>19</v>
      </c>
      <c r="N123" s="182" t="s">
        <v>47</v>
      </c>
      <c r="O123" s="65"/>
      <c r="P123" s="183">
        <f>O123*H123</f>
        <v>0</v>
      </c>
      <c r="Q123" s="183">
        <v>0</v>
      </c>
      <c r="R123" s="183">
        <f>Q123*H123</f>
        <v>0</v>
      </c>
      <c r="S123" s="183">
        <v>0</v>
      </c>
      <c r="T123" s="184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85" t="s">
        <v>232</v>
      </c>
      <c r="AT123" s="185" t="s">
        <v>227</v>
      </c>
      <c r="AU123" s="185" t="s">
        <v>86</v>
      </c>
      <c r="AY123" s="18" t="s">
        <v>225</v>
      </c>
      <c r="BE123" s="186">
        <f>IF(N123="základní",J123,0)</f>
        <v>0</v>
      </c>
      <c r="BF123" s="186">
        <f>IF(N123="snížená",J123,0)</f>
        <v>0</v>
      </c>
      <c r="BG123" s="186">
        <f>IF(N123="zákl. přenesená",J123,0)</f>
        <v>0</v>
      </c>
      <c r="BH123" s="186">
        <f>IF(N123="sníž. přenesená",J123,0)</f>
        <v>0</v>
      </c>
      <c r="BI123" s="186">
        <f>IF(N123="nulová",J123,0)</f>
        <v>0</v>
      </c>
      <c r="BJ123" s="18" t="s">
        <v>84</v>
      </c>
      <c r="BK123" s="186">
        <f>ROUND(I123*H123,2)</f>
        <v>0</v>
      </c>
      <c r="BL123" s="18" t="s">
        <v>232</v>
      </c>
      <c r="BM123" s="185" t="s">
        <v>846</v>
      </c>
    </row>
    <row r="124" spans="1:65" s="13" customFormat="1" ht="11.25">
      <c r="B124" s="187"/>
      <c r="C124" s="188"/>
      <c r="D124" s="189" t="s">
        <v>234</v>
      </c>
      <c r="E124" s="190" t="s">
        <v>19</v>
      </c>
      <c r="F124" s="191" t="s">
        <v>835</v>
      </c>
      <c r="G124" s="188"/>
      <c r="H124" s="192">
        <v>18.276</v>
      </c>
      <c r="I124" s="193"/>
      <c r="J124" s="188"/>
      <c r="K124" s="188"/>
      <c r="L124" s="194"/>
      <c r="M124" s="195"/>
      <c r="N124" s="196"/>
      <c r="O124" s="196"/>
      <c r="P124" s="196"/>
      <c r="Q124" s="196"/>
      <c r="R124" s="196"/>
      <c r="S124" s="196"/>
      <c r="T124" s="197"/>
      <c r="AT124" s="198" t="s">
        <v>234</v>
      </c>
      <c r="AU124" s="198" t="s">
        <v>86</v>
      </c>
      <c r="AV124" s="13" t="s">
        <v>86</v>
      </c>
      <c r="AW124" s="13" t="s">
        <v>37</v>
      </c>
      <c r="AX124" s="13" t="s">
        <v>84</v>
      </c>
      <c r="AY124" s="198" t="s">
        <v>225</v>
      </c>
    </row>
    <row r="125" spans="1:65" s="2" customFormat="1" ht="44.25" customHeight="1">
      <c r="A125" s="35"/>
      <c r="B125" s="36"/>
      <c r="C125" s="174" t="s">
        <v>120</v>
      </c>
      <c r="D125" s="174" t="s">
        <v>227</v>
      </c>
      <c r="E125" s="175" t="s">
        <v>274</v>
      </c>
      <c r="F125" s="176" t="s">
        <v>275</v>
      </c>
      <c r="G125" s="177" t="s">
        <v>248</v>
      </c>
      <c r="H125" s="178">
        <v>46.124000000000002</v>
      </c>
      <c r="I125" s="179"/>
      <c r="J125" s="180">
        <f>ROUND(I125*H125,2)</f>
        <v>0</v>
      </c>
      <c r="K125" s="176" t="s">
        <v>231</v>
      </c>
      <c r="L125" s="40"/>
      <c r="M125" s="181" t="s">
        <v>19</v>
      </c>
      <c r="N125" s="182" t="s">
        <v>47</v>
      </c>
      <c r="O125" s="65"/>
      <c r="P125" s="183">
        <f>O125*H125</f>
        <v>0</v>
      </c>
      <c r="Q125" s="183">
        <v>0</v>
      </c>
      <c r="R125" s="183">
        <f>Q125*H125</f>
        <v>0</v>
      </c>
      <c r="S125" s="183">
        <v>0</v>
      </c>
      <c r="T125" s="184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85" t="s">
        <v>232</v>
      </c>
      <c r="AT125" s="185" t="s">
        <v>227</v>
      </c>
      <c r="AU125" s="185" t="s">
        <v>86</v>
      </c>
      <c r="AY125" s="18" t="s">
        <v>225</v>
      </c>
      <c r="BE125" s="186">
        <f>IF(N125="základní",J125,0)</f>
        <v>0</v>
      </c>
      <c r="BF125" s="186">
        <f>IF(N125="snížená",J125,0)</f>
        <v>0</v>
      </c>
      <c r="BG125" s="186">
        <f>IF(N125="zákl. přenesená",J125,0)</f>
        <v>0</v>
      </c>
      <c r="BH125" s="186">
        <f>IF(N125="sníž. přenesená",J125,0)</f>
        <v>0</v>
      </c>
      <c r="BI125" s="186">
        <f>IF(N125="nulová",J125,0)</f>
        <v>0</v>
      </c>
      <c r="BJ125" s="18" t="s">
        <v>84</v>
      </c>
      <c r="BK125" s="186">
        <f>ROUND(I125*H125,2)</f>
        <v>0</v>
      </c>
      <c r="BL125" s="18" t="s">
        <v>232</v>
      </c>
      <c r="BM125" s="185" t="s">
        <v>847</v>
      </c>
    </row>
    <row r="126" spans="1:65" s="13" customFormat="1" ht="11.25">
      <c r="B126" s="187"/>
      <c r="C126" s="188"/>
      <c r="D126" s="189" t="s">
        <v>234</v>
      </c>
      <c r="E126" s="190" t="s">
        <v>19</v>
      </c>
      <c r="F126" s="191" t="s">
        <v>848</v>
      </c>
      <c r="G126" s="188"/>
      <c r="H126" s="192">
        <v>64.400000000000006</v>
      </c>
      <c r="I126" s="193"/>
      <c r="J126" s="188"/>
      <c r="K126" s="188"/>
      <c r="L126" s="194"/>
      <c r="M126" s="195"/>
      <c r="N126" s="196"/>
      <c r="O126" s="196"/>
      <c r="P126" s="196"/>
      <c r="Q126" s="196"/>
      <c r="R126" s="196"/>
      <c r="S126" s="196"/>
      <c r="T126" s="197"/>
      <c r="AT126" s="198" t="s">
        <v>234</v>
      </c>
      <c r="AU126" s="198" t="s">
        <v>86</v>
      </c>
      <c r="AV126" s="13" t="s">
        <v>86</v>
      </c>
      <c r="AW126" s="13" t="s">
        <v>37</v>
      </c>
      <c r="AX126" s="13" t="s">
        <v>76</v>
      </c>
      <c r="AY126" s="198" t="s">
        <v>225</v>
      </c>
    </row>
    <row r="127" spans="1:65" s="13" customFormat="1" ht="11.25">
      <c r="B127" s="187"/>
      <c r="C127" s="188"/>
      <c r="D127" s="189" t="s">
        <v>234</v>
      </c>
      <c r="E127" s="190" t="s">
        <v>19</v>
      </c>
      <c r="F127" s="191" t="s">
        <v>849</v>
      </c>
      <c r="G127" s="188"/>
      <c r="H127" s="192">
        <v>-18.276</v>
      </c>
      <c r="I127" s="193"/>
      <c r="J127" s="188"/>
      <c r="K127" s="188"/>
      <c r="L127" s="194"/>
      <c r="M127" s="195"/>
      <c r="N127" s="196"/>
      <c r="O127" s="196"/>
      <c r="P127" s="196"/>
      <c r="Q127" s="196"/>
      <c r="R127" s="196"/>
      <c r="S127" s="196"/>
      <c r="T127" s="197"/>
      <c r="AT127" s="198" t="s">
        <v>234</v>
      </c>
      <c r="AU127" s="198" t="s">
        <v>86</v>
      </c>
      <c r="AV127" s="13" t="s">
        <v>86</v>
      </c>
      <c r="AW127" s="13" t="s">
        <v>37</v>
      </c>
      <c r="AX127" s="13" t="s">
        <v>76</v>
      </c>
      <c r="AY127" s="198" t="s">
        <v>225</v>
      </c>
    </row>
    <row r="128" spans="1:65" s="14" customFormat="1" ht="11.25">
      <c r="B128" s="199"/>
      <c r="C128" s="200"/>
      <c r="D128" s="189" t="s">
        <v>234</v>
      </c>
      <c r="E128" s="201" t="s">
        <v>775</v>
      </c>
      <c r="F128" s="202" t="s">
        <v>245</v>
      </c>
      <c r="G128" s="200"/>
      <c r="H128" s="203">
        <v>46.124000000000002</v>
      </c>
      <c r="I128" s="204"/>
      <c r="J128" s="200"/>
      <c r="K128" s="200"/>
      <c r="L128" s="205"/>
      <c r="M128" s="206"/>
      <c r="N128" s="207"/>
      <c r="O128" s="207"/>
      <c r="P128" s="207"/>
      <c r="Q128" s="207"/>
      <c r="R128" s="207"/>
      <c r="S128" s="207"/>
      <c r="T128" s="208"/>
      <c r="AT128" s="209" t="s">
        <v>234</v>
      </c>
      <c r="AU128" s="209" t="s">
        <v>86</v>
      </c>
      <c r="AV128" s="14" t="s">
        <v>232</v>
      </c>
      <c r="AW128" s="14" t="s">
        <v>37</v>
      </c>
      <c r="AX128" s="14" t="s">
        <v>84</v>
      </c>
      <c r="AY128" s="209" t="s">
        <v>225</v>
      </c>
    </row>
    <row r="129" spans="1:65" s="2" customFormat="1" ht="36">
      <c r="A129" s="35"/>
      <c r="B129" s="36"/>
      <c r="C129" s="174" t="s">
        <v>123</v>
      </c>
      <c r="D129" s="174" t="s">
        <v>227</v>
      </c>
      <c r="E129" s="175" t="s">
        <v>850</v>
      </c>
      <c r="F129" s="176" t="s">
        <v>851</v>
      </c>
      <c r="G129" s="177" t="s">
        <v>230</v>
      </c>
      <c r="H129" s="178">
        <v>38</v>
      </c>
      <c r="I129" s="179"/>
      <c r="J129" s="180">
        <f>ROUND(I129*H129,2)</f>
        <v>0</v>
      </c>
      <c r="K129" s="176" t="s">
        <v>231</v>
      </c>
      <c r="L129" s="40"/>
      <c r="M129" s="181" t="s">
        <v>19</v>
      </c>
      <c r="N129" s="182" t="s">
        <v>47</v>
      </c>
      <c r="O129" s="65"/>
      <c r="P129" s="183">
        <f>O129*H129</f>
        <v>0</v>
      </c>
      <c r="Q129" s="183">
        <v>0</v>
      </c>
      <c r="R129" s="183">
        <f>Q129*H129</f>
        <v>0</v>
      </c>
      <c r="S129" s="183">
        <v>0</v>
      </c>
      <c r="T129" s="184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85" t="s">
        <v>232</v>
      </c>
      <c r="AT129" s="185" t="s">
        <v>227</v>
      </c>
      <c r="AU129" s="185" t="s">
        <v>86</v>
      </c>
      <c r="AY129" s="18" t="s">
        <v>225</v>
      </c>
      <c r="BE129" s="186">
        <f>IF(N129="základní",J129,0)</f>
        <v>0</v>
      </c>
      <c r="BF129" s="186">
        <f>IF(N129="snížená",J129,0)</f>
        <v>0</v>
      </c>
      <c r="BG129" s="186">
        <f>IF(N129="zákl. přenesená",J129,0)</f>
        <v>0</v>
      </c>
      <c r="BH129" s="186">
        <f>IF(N129="sníž. přenesená",J129,0)</f>
        <v>0</v>
      </c>
      <c r="BI129" s="186">
        <f>IF(N129="nulová",J129,0)</f>
        <v>0</v>
      </c>
      <c r="BJ129" s="18" t="s">
        <v>84</v>
      </c>
      <c r="BK129" s="186">
        <f>ROUND(I129*H129,2)</f>
        <v>0</v>
      </c>
      <c r="BL129" s="18" t="s">
        <v>232</v>
      </c>
      <c r="BM129" s="185" t="s">
        <v>852</v>
      </c>
    </row>
    <row r="130" spans="1:65" s="13" customFormat="1" ht="11.25">
      <c r="B130" s="187"/>
      <c r="C130" s="188"/>
      <c r="D130" s="189" t="s">
        <v>234</v>
      </c>
      <c r="E130" s="190" t="s">
        <v>19</v>
      </c>
      <c r="F130" s="191" t="s">
        <v>1230</v>
      </c>
      <c r="G130" s="188"/>
      <c r="H130" s="192">
        <v>38</v>
      </c>
      <c r="I130" s="193"/>
      <c r="J130" s="188"/>
      <c r="K130" s="188"/>
      <c r="L130" s="194"/>
      <c r="M130" s="195"/>
      <c r="N130" s="196"/>
      <c r="O130" s="196"/>
      <c r="P130" s="196"/>
      <c r="Q130" s="196"/>
      <c r="R130" s="196"/>
      <c r="S130" s="196"/>
      <c r="T130" s="197"/>
      <c r="AT130" s="198" t="s">
        <v>234</v>
      </c>
      <c r="AU130" s="198" t="s">
        <v>86</v>
      </c>
      <c r="AV130" s="13" t="s">
        <v>86</v>
      </c>
      <c r="AW130" s="13" t="s">
        <v>37</v>
      </c>
      <c r="AX130" s="13" t="s">
        <v>84</v>
      </c>
      <c r="AY130" s="198" t="s">
        <v>225</v>
      </c>
    </row>
    <row r="131" spans="1:65" s="2" customFormat="1" ht="36">
      <c r="A131" s="35"/>
      <c r="B131" s="36"/>
      <c r="C131" s="174" t="s">
        <v>8</v>
      </c>
      <c r="D131" s="174" t="s">
        <v>227</v>
      </c>
      <c r="E131" s="175" t="s">
        <v>853</v>
      </c>
      <c r="F131" s="176" t="s">
        <v>854</v>
      </c>
      <c r="G131" s="177" t="s">
        <v>230</v>
      </c>
      <c r="H131" s="178">
        <v>38</v>
      </c>
      <c r="I131" s="179"/>
      <c r="J131" s="180">
        <f>ROUND(I131*H131,2)</f>
        <v>0</v>
      </c>
      <c r="K131" s="176" t="s">
        <v>231</v>
      </c>
      <c r="L131" s="40"/>
      <c r="M131" s="181" t="s">
        <v>19</v>
      </c>
      <c r="N131" s="182" t="s">
        <v>47</v>
      </c>
      <c r="O131" s="65"/>
      <c r="P131" s="183">
        <f>O131*H131</f>
        <v>0</v>
      </c>
      <c r="Q131" s="183">
        <v>0</v>
      </c>
      <c r="R131" s="183">
        <f>Q131*H131</f>
        <v>0</v>
      </c>
      <c r="S131" s="183">
        <v>0</v>
      </c>
      <c r="T131" s="184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85" t="s">
        <v>232</v>
      </c>
      <c r="AT131" s="185" t="s">
        <v>227</v>
      </c>
      <c r="AU131" s="185" t="s">
        <v>86</v>
      </c>
      <c r="AY131" s="18" t="s">
        <v>225</v>
      </c>
      <c r="BE131" s="186">
        <f>IF(N131="základní",J131,0)</f>
        <v>0</v>
      </c>
      <c r="BF131" s="186">
        <f>IF(N131="snížená",J131,0)</f>
        <v>0</v>
      </c>
      <c r="BG131" s="186">
        <f>IF(N131="zákl. přenesená",J131,0)</f>
        <v>0</v>
      </c>
      <c r="BH131" s="186">
        <f>IF(N131="sníž. přenesená",J131,0)</f>
        <v>0</v>
      </c>
      <c r="BI131" s="186">
        <f>IF(N131="nulová",J131,0)</f>
        <v>0</v>
      </c>
      <c r="BJ131" s="18" t="s">
        <v>84</v>
      </c>
      <c r="BK131" s="186">
        <f>ROUND(I131*H131,2)</f>
        <v>0</v>
      </c>
      <c r="BL131" s="18" t="s">
        <v>232</v>
      </c>
      <c r="BM131" s="185" t="s">
        <v>855</v>
      </c>
    </row>
    <row r="132" spans="1:65" s="13" customFormat="1" ht="11.25">
      <c r="B132" s="187"/>
      <c r="C132" s="188"/>
      <c r="D132" s="189" t="s">
        <v>234</v>
      </c>
      <c r="E132" s="190" t="s">
        <v>19</v>
      </c>
      <c r="F132" s="191" t="s">
        <v>1230</v>
      </c>
      <c r="G132" s="188"/>
      <c r="H132" s="192">
        <v>38</v>
      </c>
      <c r="I132" s="193"/>
      <c r="J132" s="188"/>
      <c r="K132" s="188"/>
      <c r="L132" s="194"/>
      <c r="M132" s="195"/>
      <c r="N132" s="196"/>
      <c r="O132" s="196"/>
      <c r="P132" s="196"/>
      <c r="Q132" s="196"/>
      <c r="R132" s="196"/>
      <c r="S132" s="196"/>
      <c r="T132" s="197"/>
      <c r="AT132" s="198" t="s">
        <v>234</v>
      </c>
      <c r="AU132" s="198" t="s">
        <v>86</v>
      </c>
      <c r="AV132" s="13" t="s">
        <v>86</v>
      </c>
      <c r="AW132" s="13" t="s">
        <v>37</v>
      </c>
      <c r="AX132" s="13" t="s">
        <v>84</v>
      </c>
      <c r="AY132" s="198" t="s">
        <v>225</v>
      </c>
    </row>
    <row r="133" spans="1:65" s="2" customFormat="1" ht="16.5" customHeight="1">
      <c r="A133" s="35"/>
      <c r="B133" s="36"/>
      <c r="C133" s="210" t="s">
        <v>128</v>
      </c>
      <c r="D133" s="210" t="s">
        <v>410</v>
      </c>
      <c r="E133" s="211" t="s">
        <v>856</v>
      </c>
      <c r="F133" s="212" t="s">
        <v>857</v>
      </c>
      <c r="G133" s="213" t="s">
        <v>683</v>
      </c>
      <c r="H133" s="214">
        <v>0.76</v>
      </c>
      <c r="I133" s="215"/>
      <c r="J133" s="216">
        <f>ROUND(I133*H133,2)</f>
        <v>0</v>
      </c>
      <c r="K133" s="212" t="s">
        <v>231</v>
      </c>
      <c r="L133" s="217"/>
      <c r="M133" s="218" t="s">
        <v>19</v>
      </c>
      <c r="N133" s="219" t="s">
        <v>47</v>
      </c>
      <c r="O133" s="65"/>
      <c r="P133" s="183">
        <f>O133*H133</f>
        <v>0</v>
      </c>
      <c r="Q133" s="183">
        <v>1E-3</v>
      </c>
      <c r="R133" s="183">
        <f>Q133*H133</f>
        <v>7.6000000000000004E-4</v>
      </c>
      <c r="S133" s="183">
        <v>0</v>
      </c>
      <c r="T133" s="184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85" t="s">
        <v>365</v>
      </c>
      <c r="AT133" s="185" t="s">
        <v>410</v>
      </c>
      <c r="AU133" s="185" t="s">
        <v>86</v>
      </c>
      <c r="AY133" s="18" t="s">
        <v>225</v>
      </c>
      <c r="BE133" s="186">
        <f>IF(N133="základní",J133,0)</f>
        <v>0</v>
      </c>
      <c r="BF133" s="186">
        <f>IF(N133="snížená",J133,0)</f>
        <v>0</v>
      </c>
      <c r="BG133" s="186">
        <f>IF(N133="zákl. přenesená",J133,0)</f>
        <v>0</v>
      </c>
      <c r="BH133" s="186">
        <f>IF(N133="sníž. přenesená",J133,0)</f>
        <v>0</v>
      </c>
      <c r="BI133" s="186">
        <f>IF(N133="nulová",J133,0)</f>
        <v>0</v>
      </c>
      <c r="BJ133" s="18" t="s">
        <v>84</v>
      </c>
      <c r="BK133" s="186">
        <f>ROUND(I133*H133,2)</f>
        <v>0</v>
      </c>
      <c r="BL133" s="18" t="s">
        <v>232</v>
      </c>
      <c r="BM133" s="185" t="s">
        <v>858</v>
      </c>
    </row>
    <row r="134" spans="1:65" s="13" customFormat="1" ht="11.25">
      <c r="B134" s="187"/>
      <c r="C134" s="188"/>
      <c r="D134" s="189" t="s">
        <v>234</v>
      </c>
      <c r="E134" s="188"/>
      <c r="F134" s="191" t="s">
        <v>1232</v>
      </c>
      <c r="G134" s="188"/>
      <c r="H134" s="192">
        <v>0.76</v>
      </c>
      <c r="I134" s="193"/>
      <c r="J134" s="188"/>
      <c r="K134" s="188"/>
      <c r="L134" s="194"/>
      <c r="M134" s="195"/>
      <c r="N134" s="196"/>
      <c r="O134" s="196"/>
      <c r="P134" s="196"/>
      <c r="Q134" s="196"/>
      <c r="R134" s="196"/>
      <c r="S134" s="196"/>
      <c r="T134" s="197"/>
      <c r="AT134" s="198" t="s">
        <v>234</v>
      </c>
      <c r="AU134" s="198" t="s">
        <v>86</v>
      </c>
      <c r="AV134" s="13" t="s">
        <v>86</v>
      </c>
      <c r="AW134" s="13" t="s">
        <v>4</v>
      </c>
      <c r="AX134" s="13" t="s">
        <v>84</v>
      </c>
      <c r="AY134" s="198" t="s">
        <v>225</v>
      </c>
    </row>
    <row r="135" spans="1:65" s="12" customFormat="1" ht="22.9" customHeight="1">
      <c r="B135" s="158"/>
      <c r="C135" s="159"/>
      <c r="D135" s="160" t="s">
        <v>75</v>
      </c>
      <c r="E135" s="172" t="s">
        <v>86</v>
      </c>
      <c r="F135" s="172" t="s">
        <v>300</v>
      </c>
      <c r="G135" s="159"/>
      <c r="H135" s="159"/>
      <c r="I135" s="162"/>
      <c r="J135" s="173">
        <f>BK135</f>
        <v>0</v>
      </c>
      <c r="K135" s="159"/>
      <c r="L135" s="164"/>
      <c r="M135" s="165"/>
      <c r="N135" s="166"/>
      <c r="O135" s="166"/>
      <c r="P135" s="167">
        <f>SUM(P136:P152)</f>
        <v>0</v>
      </c>
      <c r="Q135" s="166"/>
      <c r="R135" s="167">
        <f>SUM(R136:R152)</f>
        <v>51.01012514</v>
      </c>
      <c r="S135" s="166"/>
      <c r="T135" s="168">
        <f>SUM(T136:T152)</f>
        <v>0</v>
      </c>
      <c r="AR135" s="169" t="s">
        <v>84</v>
      </c>
      <c r="AT135" s="170" t="s">
        <v>75</v>
      </c>
      <c r="AU135" s="170" t="s">
        <v>84</v>
      </c>
      <c r="AY135" s="169" t="s">
        <v>225</v>
      </c>
      <c r="BK135" s="171">
        <f>SUM(BK136:BK152)</f>
        <v>0</v>
      </c>
    </row>
    <row r="136" spans="1:65" s="2" customFormat="1" ht="24">
      <c r="A136" s="35"/>
      <c r="B136" s="36"/>
      <c r="C136" s="174" t="s">
        <v>131</v>
      </c>
      <c r="D136" s="174" t="s">
        <v>227</v>
      </c>
      <c r="E136" s="175" t="s">
        <v>860</v>
      </c>
      <c r="F136" s="176" t="s">
        <v>861</v>
      </c>
      <c r="G136" s="177" t="s">
        <v>248</v>
      </c>
      <c r="H136" s="178">
        <v>1.32</v>
      </c>
      <c r="I136" s="179"/>
      <c r="J136" s="180">
        <f>ROUND(I136*H136,2)</f>
        <v>0</v>
      </c>
      <c r="K136" s="176" t="s">
        <v>231</v>
      </c>
      <c r="L136" s="40"/>
      <c r="M136" s="181" t="s">
        <v>19</v>
      </c>
      <c r="N136" s="182" t="s">
        <v>47</v>
      </c>
      <c r="O136" s="65"/>
      <c r="P136" s="183">
        <f>O136*H136</f>
        <v>0</v>
      </c>
      <c r="Q136" s="183">
        <v>2.2563399999999998</v>
      </c>
      <c r="R136" s="183">
        <f>Q136*H136</f>
        <v>2.9783687999999997</v>
      </c>
      <c r="S136" s="183">
        <v>0</v>
      </c>
      <c r="T136" s="184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5" t="s">
        <v>232</v>
      </c>
      <c r="AT136" s="185" t="s">
        <v>227</v>
      </c>
      <c r="AU136" s="185" t="s">
        <v>86</v>
      </c>
      <c r="AY136" s="18" t="s">
        <v>225</v>
      </c>
      <c r="BE136" s="186">
        <f>IF(N136="základní",J136,0)</f>
        <v>0</v>
      </c>
      <c r="BF136" s="186">
        <f>IF(N136="snížená",J136,0)</f>
        <v>0</v>
      </c>
      <c r="BG136" s="186">
        <f>IF(N136="zákl. přenesená",J136,0)</f>
        <v>0</v>
      </c>
      <c r="BH136" s="186">
        <f>IF(N136="sníž. přenesená",J136,0)</f>
        <v>0</v>
      </c>
      <c r="BI136" s="186">
        <f>IF(N136="nulová",J136,0)</f>
        <v>0</v>
      </c>
      <c r="BJ136" s="18" t="s">
        <v>84</v>
      </c>
      <c r="BK136" s="186">
        <f>ROUND(I136*H136,2)</f>
        <v>0</v>
      </c>
      <c r="BL136" s="18" t="s">
        <v>232</v>
      </c>
      <c r="BM136" s="185" t="s">
        <v>862</v>
      </c>
    </row>
    <row r="137" spans="1:65" s="13" customFormat="1" ht="11.25">
      <c r="B137" s="187"/>
      <c r="C137" s="188"/>
      <c r="D137" s="189" t="s">
        <v>234</v>
      </c>
      <c r="E137" s="190" t="s">
        <v>769</v>
      </c>
      <c r="F137" s="191" t="s">
        <v>863</v>
      </c>
      <c r="G137" s="188"/>
      <c r="H137" s="192">
        <v>1.32</v>
      </c>
      <c r="I137" s="193"/>
      <c r="J137" s="188"/>
      <c r="K137" s="188"/>
      <c r="L137" s="194"/>
      <c r="M137" s="195"/>
      <c r="N137" s="196"/>
      <c r="O137" s="196"/>
      <c r="P137" s="196"/>
      <c r="Q137" s="196"/>
      <c r="R137" s="196"/>
      <c r="S137" s="196"/>
      <c r="T137" s="197"/>
      <c r="AT137" s="198" t="s">
        <v>234</v>
      </c>
      <c r="AU137" s="198" t="s">
        <v>86</v>
      </c>
      <c r="AV137" s="13" t="s">
        <v>86</v>
      </c>
      <c r="AW137" s="13" t="s">
        <v>37</v>
      </c>
      <c r="AX137" s="13" t="s">
        <v>84</v>
      </c>
      <c r="AY137" s="198" t="s">
        <v>225</v>
      </c>
    </row>
    <row r="138" spans="1:65" s="2" customFormat="1" ht="33" customHeight="1">
      <c r="A138" s="35"/>
      <c r="B138" s="36"/>
      <c r="C138" s="174" t="s">
        <v>134</v>
      </c>
      <c r="D138" s="174" t="s">
        <v>227</v>
      </c>
      <c r="E138" s="175" t="s">
        <v>864</v>
      </c>
      <c r="F138" s="176" t="s">
        <v>865</v>
      </c>
      <c r="G138" s="177" t="s">
        <v>248</v>
      </c>
      <c r="H138" s="178">
        <v>18.84</v>
      </c>
      <c r="I138" s="179"/>
      <c r="J138" s="180">
        <f>ROUND(I138*H138,2)</f>
        <v>0</v>
      </c>
      <c r="K138" s="176" t="s">
        <v>231</v>
      </c>
      <c r="L138" s="40"/>
      <c r="M138" s="181" t="s">
        <v>19</v>
      </c>
      <c r="N138" s="182" t="s">
        <v>47</v>
      </c>
      <c r="O138" s="65"/>
      <c r="P138" s="183">
        <f>O138*H138</f>
        <v>0</v>
      </c>
      <c r="Q138" s="183">
        <v>2.45329</v>
      </c>
      <c r="R138" s="183">
        <f>Q138*H138</f>
        <v>46.219983599999999</v>
      </c>
      <c r="S138" s="183">
        <v>0</v>
      </c>
      <c r="T138" s="184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5" t="s">
        <v>232</v>
      </c>
      <c r="AT138" s="185" t="s">
        <v>227</v>
      </c>
      <c r="AU138" s="185" t="s">
        <v>86</v>
      </c>
      <c r="AY138" s="18" t="s">
        <v>225</v>
      </c>
      <c r="BE138" s="186">
        <f>IF(N138="základní",J138,0)</f>
        <v>0</v>
      </c>
      <c r="BF138" s="186">
        <f>IF(N138="snížená",J138,0)</f>
        <v>0</v>
      </c>
      <c r="BG138" s="186">
        <f>IF(N138="zákl. přenesená",J138,0)</f>
        <v>0</v>
      </c>
      <c r="BH138" s="186">
        <f>IF(N138="sníž. přenesená",J138,0)</f>
        <v>0</v>
      </c>
      <c r="BI138" s="186">
        <f>IF(N138="nulová",J138,0)</f>
        <v>0</v>
      </c>
      <c r="BJ138" s="18" t="s">
        <v>84</v>
      </c>
      <c r="BK138" s="186">
        <f>ROUND(I138*H138,2)</f>
        <v>0</v>
      </c>
      <c r="BL138" s="18" t="s">
        <v>232</v>
      </c>
      <c r="BM138" s="185" t="s">
        <v>866</v>
      </c>
    </row>
    <row r="139" spans="1:65" s="15" customFormat="1" ht="11.25">
      <c r="B139" s="224"/>
      <c r="C139" s="225"/>
      <c r="D139" s="189" t="s">
        <v>234</v>
      </c>
      <c r="E139" s="226" t="s">
        <v>19</v>
      </c>
      <c r="F139" s="227" t="s">
        <v>867</v>
      </c>
      <c r="G139" s="225"/>
      <c r="H139" s="226" t="s">
        <v>19</v>
      </c>
      <c r="I139" s="228"/>
      <c r="J139" s="225"/>
      <c r="K139" s="225"/>
      <c r="L139" s="229"/>
      <c r="M139" s="230"/>
      <c r="N139" s="231"/>
      <c r="O139" s="231"/>
      <c r="P139" s="231"/>
      <c r="Q139" s="231"/>
      <c r="R139" s="231"/>
      <c r="S139" s="231"/>
      <c r="T139" s="232"/>
      <c r="AT139" s="233" t="s">
        <v>234</v>
      </c>
      <c r="AU139" s="233" t="s">
        <v>86</v>
      </c>
      <c r="AV139" s="15" t="s">
        <v>84</v>
      </c>
      <c r="AW139" s="15" t="s">
        <v>37</v>
      </c>
      <c r="AX139" s="15" t="s">
        <v>76</v>
      </c>
      <c r="AY139" s="233" t="s">
        <v>225</v>
      </c>
    </row>
    <row r="140" spans="1:65" s="13" customFormat="1" ht="11.25">
      <c r="B140" s="187"/>
      <c r="C140" s="188"/>
      <c r="D140" s="189" t="s">
        <v>234</v>
      </c>
      <c r="E140" s="190" t="s">
        <v>19</v>
      </c>
      <c r="F140" s="191" t="s">
        <v>868</v>
      </c>
      <c r="G140" s="188"/>
      <c r="H140" s="192">
        <v>15.84</v>
      </c>
      <c r="I140" s="193"/>
      <c r="J140" s="188"/>
      <c r="K140" s="188"/>
      <c r="L140" s="194"/>
      <c r="M140" s="195"/>
      <c r="N140" s="196"/>
      <c r="O140" s="196"/>
      <c r="P140" s="196"/>
      <c r="Q140" s="196"/>
      <c r="R140" s="196"/>
      <c r="S140" s="196"/>
      <c r="T140" s="197"/>
      <c r="AT140" s="198" t="s">
        <v>234</v>
      </c>
      <c r="AU140" s="198" t="s">
        <v>86</v>
      </c>
      <c r="AV140" s="13" t="s">
        <v>86</v>
      </c>
      <c r="AW140" s="13" t="s">
        <v>37</v>
      </c>
      <c r="AX140" s="13" t="s">
        <v>76</v>
      </c>
      <c r="AY140" s="198" t="s">
        <v>225</v>
      </c>
    </row>
    <row r="141" spans="1:65" s="13" customFormat="1" ht="11.25">
      <c r="B141" s="187"/>
      <c r="C141" s="188"/>
      <c r="D141" s="189" t="s">
        <v>234</v>
      </c>
      <c r="E141" s="190" t="s">
        <v>19</v>
      </c>
      <c r="F141" s="191" t="s">
        <v>869</v>
      </c>
      <c r="G141" s="188"/>
      <c r="H141" s="192">
        <v>3</v>
      </c>
      <c r="I141" s="193"/>
      <c r="J141" s="188"/>
      <c r="K141" s="188"/>
      <c r="L141" s="194"/>
      <c r="M141" s="195"/>
      <c r="N141" s="196"/>
      <c r="O141" s="196"/>
      <c r="P141" s="196"/>
      <c r="Q141" s="196"/>
      <c r="R141" s="196"/>
      <c r="S141" s="196"/>
      <c r="T141" s="197"/>
      <c r="AT141" s="198" t="s">
        <v>234</v>
      </c>
      <c r="AU141" s="198" t="s">
        <v>86</v>
      </c>
      <c r="AV141" s="13" t="s">
        <v>86</v>
      </c>
      <c r="AW141" s="13" t="s">
        <v>37</v>
      </c>
      <c r="AX141" s="13" t="s">
        <v>76</v>
      </c>
      <c r="AY141" s="198" t="s">
        <v>225</v>
      </c>
    </row>
    <row r="142" spans="1:65" s="14" customFormat="1" ht="11.25">
      <c r="B142" s="199"/>
      <c r="C142" s="200"/>
      <c r="D142" s="189" t="s">
        <v>234</v>
      </c>
      <c r="E142" s="201" t="s">
        <v>772</v>
      </c>
      <c r="F142" s="202" t="s">
        <v>245</v>
      </c>
      <c r="G142" s="200"/>
      <c r="H142" s="203">
        <v>18.84</v>
      </c>
      <c r="I142" s="204"/>
      <c r="J142" s="200"/>
      <c r="K142" s="200"/>
      <c r="L142" s="205"/>
      <c r="M142" s="206"/>
      <c r="N142" s="207"/>
      <c r="O142" s="207"/>
      <c r="P142" s="207"/>
      <c r="Q142" s="207"/>
      <c r="R142" s="207"/>
      <c r="S142" s="207"/>
      <c r="T142" s="208"/>
      <c r="AT142" s="209" t="s">
        <v>234</v>
      </c>
      <c r="AU142" s="209" t="s">
        <v>86</v>
      </c>
      <c r="AV142" s="14" t="s">
        <v>232</v>
      </c>
      <c r="AW142" s="14" t="s">
        <v>37</v>
      </c>
      <c r="AX142" s="14" t="s">
        <v>84</v>
      </c>
      <c r="AY142" s="209" t="s">
        <v>225</v>
      </c>
    </row>
    <row r="143" spans="1:65" s="2" customFormat="1" ht="16.5" customHeight="1">
      <c r="A143" s="35"/>
      <c r="B143" s="36"/>
      <c r="C143" s="174" t="s">
        <v>137</v>
      </c>
      <c r="D143" s="174" t="s">
        <v>227</v>
      </c>
      <c r="E143" s="175" t="s">
        <v>328</v>
      </c>
      <c r="F143" s="176" t="s">
        <v>329</v>
      </c>
      <c r="G143" s="177" t="s">
        <v>230</v>
      </c>
      <c r="H143" s="178">
        <v>42.06</v>
      </c>
      <c r="I143" s="179"/>
      <c r="J143" s="180">
        <f>ROUND(I143*H143,2)</f>
        <v>0</v>
      </c>
      <c r="K143" s="176" t="s">
        <v>231</v>
      </c>
      <c r="L143" s="40"/>
      <c r="M143" s="181" t="s">
        <v>19</v>
      </c>
      <c r="N143" s="182" t="s">
        <v>47</v>
      </c>
      <c r="O143" s="65"/>
      <c r="P143" s="183">
        <f>O143*H143</f>
        <v>0</v>
      </c>
      <c r="Q143" s="183">
        <v>2.64E-3</v>
      </c>
      <c r="R143" s="183">
        <f>Q143*H143</f>
        <v>0.11103840000000001</v>
      </c>
      <c r="S143" s="183">
        <v>0</v>
      </c>
      <c r="T143" s="184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5" t="s">
        <v>232</v>
      </c>
      <c r="AT143" s="185" t="s">
        <v>227</v>
      </c>
      <c r="AU143" s="185" t="s">
        <v>86</v>
      </c>
      <c r="AY143" s="18" t="s">
        <v>225</v>
      </c>
      <c r="BE143" s="186">
        <f>IF(N143="základní",J143,0)</f>
        <v>0</v>
      </c>
      <c r="BF143" s="186">
        <f>IF(N143="snížená",J143,0)</f>
        <v>0</v>
      </c>
      <c r="BG143" s="186">
        <f>IF(N143="zákl. přenesená",J143,0)</f>
        <v>0</v>
      </c>
      <c r="BH143" s="186">
        <f>IF(N143="sníž. přenesená",J143,0)</f>
        <v>0</v>
      </c>
      <c r="BI143" s="186">
        <f>IF(N143="nulová",J143,0)</f>
        <v>0</v>
      </c>
      <c r="BJ143" s="18" t="s">
        <v>84</v>
      </c>
      <c r="BK143" s="186">
        <f>ROUND(I143*H143,2)</f>
        <v>0</v>
      </c>
      <c r="BL143" s="18" t="s">
        <v>232</v>
      </c>
      <c r="BM143" s="185" t="s">
        <v>870</v>
      </c>
    </row>
    <row r="144" spans="1:65" s="15" customFormat="1" ht="11.25">
      <c r="B144" s="224"/>
      <c r="C144" s="225"/>
      <c r="D144" s="189" t="s">
        <v>234</v>
      </c>
      <c r="E144" s="226" t="s">
        <v>19</v>
      </c>
      <c r="F144" s="227" t="s">
        <v>867</v>
      </c>
      <c r="G144" s="225"/>
      <c r="H144" s="226" t="s">
        <v>19</v>
      </c>
      <c r="I144" s="228"/>
      <c r="J144" s="225"/>
      <c r="K144" s="225"/>
      <c r="L144" s="229"/>
      <c r="M144" s="230"/>
      <c r="N144" s="231"/>
      <c r="O144" s="231"/>
      <c r="P144" s="231"/>
      <c r="Q144" s="231"/>
      <c r="R144" s="231"/>
      <c r="S144" s="231"/>
      <c r="T144" s="232"/>
      <c r="AT144" s="233" t="s">
        <v>234</v>
      </c>
      <c r="AU144" s="233" t="s">
        <v>86</v>
      </c>
      <c r="AV144" s="15" t="s">
        <v>84</v>
      </c>
      <c r="AW144" s="15" t="s">
        <v>37</v>
      </c>
      <c r="AX144" s="15" t="s">
        <v>76</v>
      </c>
      <c r="AY144" s="233" t="s">
        <v>225</v>
      </c>
    </row>
    <row r="145" spans="1:65" s="13" customFormat="1" ht="11.25">
      <c r="B145" s="187"/>
      <c r="C145" s="188"/>
      <c r="D145" s="189" t="s">
        <v>234</v>
      </c>
      <c r="E145" s="190" t="s">
        <v>19</v>
      </c>
      <c r="F145" s="191" t="s">
        <v>871</v>
      </c>
      <c r="G145" s="188"/>
      <c r="H145" s="192">
        <v>32.159999999999997</v>
      </c>
      <c r="I145" s="193"/>
      <c r="J145" s="188"/>
      <c r="K145" s="188"/>
      <c r="L145" s="194"/>
      <c r="M145" s="195"/>
      <c r="N145" s="196"/>
      <c r="O145" s="196"/>
      <c r="P145" s="196"/>
      <c r="Q145" s="196"/>
      <c r="R145" s="196"/>
      <c r="S145" s="196"/>
      <c r="T145" s="197"/>
      <c r="AT145" s="198" t="s">
        <v>234</v>
      </c>
      <c r="AU145" s="198" t="s">
        <v>86</v>
      </c>
      <c r="AV145" s="13" t="s">
        <v>86</v>
      </c>
      <c r="AW145" s="13" t="s">
        <v>37</v>
      </c>
      <c r="AX145" s="13" t="s">
        <v>76</v>
      </c>
      <c r="AY145" s="198" t="s">
        <v>225</v>
      </c>
    </row>
    <row r="146" spans="1:65" s="13" customFormat="1" ht="11.25">
      <c r="B146" s="187"/>
      <c r="C146" s="188"/>
      <c r="D146" s="189" t="s">
        <v>234</v>
      </c>
      <c r="E146" s="190" t="s">
        <v>19</v>
      </c>
      <c r="F146" s="191" t="s">
        <v>872</v>
      </c>
      <c r="G146" s="188"/>
      <c r="H146" s="192">
        <v>9.9</v>
      </c>
      <c r="I146" s="193"/>
      <c r="J146" s="188"/>
      <c r="K146" s="188"/>
      <c r="L146" s="194"/>
      <c r="M146" s="195"/>
      <c r="N146" s="196"/>
      <c r="O146" s="196"/>
      <c r="P146" s="196"/>
      <c r="Q146" s="196"/>
      <c r="R146" s="196"/>
      <c r="S146" s="196"/>
      <c r="T146" s="197"/>
      <c r="AT146" s="198" t="s">
        <v>234</v>
      </c>
      <c r="AU146" s="198" t="s">
        <v>86</v>
      </c>
      <c r="AV146" s="13" t="s">
        <v>86</v>
      </c>
      <c r="AW146" s="13" t="s">
        <v>37</v>
      </c>
      <c r="AX146" s="13" t="s">
        <v>76</v>
      </c>
      <c r="AY146" s="198" t="s">
        <v>225</v>
      </c>
    </row>
    <row r="147" spans="1:65" s="14" customFormat="1" ht="11.25">
      <c r="B147" s="199"/>
      <c r="C147" s="200"/>
      <c r="D147" s="189" t="s">
        <v>234</v>
      </c>
      <c r="E147" s="201" t="s">
        <v>19</v>
      </c>
      <c r="F147" s="202" t="s">
        <v>245</v>
      </c>
      <c r="G147" s="200"/>
      <c r="H147" s="203">
        <v>42.06</v>
      </c>
      <c r="I147" s="204"/>
      <c r="J147" s="200"/>
      <c r="K147" s="200"/>
      <c r="L147" s="205"/>
      <c r="M147" s="206"/>
      <c r="N147" s="207"/>
      <c r="O147" s="207"/>
      <c r="P147" s="207"/>
      <c r="Q147" s="207"/>
      <c r="R147" s="207"/>
      <c r="S147" s="207"/>
      <c r="T147" s="208"/>
      <c r="AT147" s="209" t="s">
        <v>234</v>
      </c>
      <c r="AU147" s="209" t="s">
        <v>86</v>
      </c>
      <c r="AV147" s="14" t="s">
        <v>232</v>
      </c>
      <c r="AW147" s="14" t="s">
        <v>37</v>
      </c>
      <c r="AX147" s="14" t="s">
        <v>84</v>
      </c>
      <c r="AY147" s="209" t="s">
        <v>225</v>
      </c>
    </row>
    <row r="148" spans="1:65" s="2" customFormat="1" ht="16.5" customHeight="1">
      <c r="A148" s="35"/>
      <c r="B148" s="36"/>
      <c r="C148" s="174" t="s">
        <v>140</v>
      </c>
      <c r="D148" s="174" t="s">
        <v>227</v>
      </c>
      <c r="E148" s="175" t="s">
        <v>355</v>
      </c>
      <c r="F148" s="176" t="s">
        <v>356</v>
      </c>
      <c r="G148" s="177" t="s">
        <v>230</v>
      </c>
      <c r="H148" s="178">
        <v>42.06</v>
      </c>
      <c r="I148" s="179"/>
      <c r="J148" s="180">
        <f>ROUND(I148*H148,2)</f>
        <v>0</v>
      </c>
      <c r="K148" s="176" t="s">
        <v>231</v>
      </c>
      <c r="L148" s="40"/>
      <c r="M148" s="181" t="s">
        <v>19</v>
      </c>
      <c r="N148" s="182" t="s">
        <v>47</v>
      </c>
      <c r="O148" s="65"/>
      <c r="P148" s="183">
        <f>O148*H148</f>
        <v>0</v>
      </c>
      <c r="Q148" s="183">
        <v>0</v>
      </c>
      <c r="R148" s="183">
        <f>Q148*H148</f>
        <v>0</v>
      </c>
      <c r="S148" s="183">
        <v>0</v>
      </c>
      <c r="T148" s="184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5" t="s">
        <v>232</v>
      </c>
      <c r="AT148" s="185" t="s">
        <v>227</v>
      </c>
      <c r="AU148" s="185" t="s">
        <v>86</v>
      </c>
      <c r="AY148" s="18" t="s">
        <v>225</v>
      </c>
      <c r="BE148" s="186">
        <f>IF(N148="základní",J148,0)</f>
        <v>0</v>
      </c>
      <c r="BF148" s="186">
        <f>IF(N148="snížená",J148,0)</f>
        <v>0</v>
      </c>
      <c r="BG148" s="186">
        <f>IF(N148="zákl. přenesená",J148,0)</f>
        <v>0</v>
      </c>
      <c r="BH148" s="186">
        <f>IF(N148="sníž. přenesená",J148,0)</f>
        <v>0</v>
      </c>
      <c r="BI148" s="186">
        <f>IF(N148="nulová",J148,0)</f>
        <v>0</v>
      </c>
      <c r="BJ148" s="18" t="s">
        <v>84</v>
      </c>
      <c r="BK148" s="186">
        <f>ROUND(I148*H148,2)</f>
        <v>0</v>
      </c>
      <c r="BL148" s="18" t="s">
        <v>232</v>
      </c>
      <c r="BM148" s="185" t="s">
        <v>873</v>
      </c>
    </row>
    <row r="149" spans="1:65" s="2" customFormat="1" ht="21.75" customHeight="1">
      <c r="A149" s="35"/>
      <c r="B149" s="36"/>
      <c r="C149" s="174" t="s">
        <v>7</v>
      </c>
      <c r="D149" s="174" t="s">
        <v>227</v>
      </c>
      <c r="E149" s="175" t="s">
        <v>874</v>
      </c>
      <c r="F149" s="176" t="s">
        <v>875</v>
      </c>
      <c r="G149" s="177" t="s">
        <v>361</v>
      </c>
      <c r="H149" s="178">
        <v>0.84799999999999998</v>
      </c>
      <c r="I149" s="179"/>
      <c r="J149" s="180">
        <f>ROUND(I149*H149,2)</f>
        <v>0</v>
      </c>
      <c r="K149" s="176" t="s">
        <v>231</v>
      </c>
      <c r="L149" s="40"/>
      <c r="M149" s="181" t="s">
        <v>19</v>
      </c>
      <c r="N149" s="182" t="s">
        <v>47</v>
      </c>
      <c r="O149" s="65"/>
      <c r="P149" s="183">
        <f>O149*H149</f>
        <v>0</v>
      </c>
      <c r="Q149" s="183">
        <v>1.0606199999999999</v>
      </c>
      <c r="R149" s="183">
        <f>Q149*H149</f>
        <v>0.89940575999999983</v>
      </c>
      <c r="S149" s="183">
        <v>0</v>
      </c>
      <c r="T149" s="184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5" t="s">
        <v>232</v>
      </c>
      <c r="AT149" s="185" t="s">
        <v>227</v>
      </c>
      <c r="AU149" s="185" t="s">
        <v>86</v>
      </c>
      <c r="AY149" s="18" t="s">
        <v>225</v>
      </c>
      <c r="BE149" s="186">
        <f>IF(N149="základní",J149,0)</f>
        <v>0</v>
      </c>
      <c r="BF149" s="186">
        <f>IF(N149="snížená",J149,0)</f>
        <v>0</v>
      </c>
      <c r="BG149" s="186">
        <f>IF(N149="zákl. přenesená",J149,0)</f>
        <v>0</v>
      </c>
      <c r="BH149" s="186">
        <f>IF(N149="sníž. přenesená",J149,0)</f>
        <v>0</v>
      </c>
      <c r="BI149" s="186">
        <f>IF(N149="nulová",J149,0)</f>
        <v>0</v>
      </c>
      <c r="BJ149" s="18" t="s">
        <v>84</v>
      </c>
      <c r="BK149" s="186">
        <f>ROUND(I149*H149,2)</f>
        <v>0</v>
      </c>
      <c r="BL149" s="18" t="s">
        <v>232</v>
      </c>
      <c r="BM149" s="185" t="s">
        <v>876</v>
      </c>
    </row>
    <row r="150" spans="1:65" s="13" customFormat="1" ht="11.25">
      <c r="B150" s="187"/>
      <c r="C150" s="188"/>
      <c r="D150" s="189" t="s">
        <v>234</v>
      </c>
      <c r="E150" s="190" t="s">
        <v>19</v>
      </c>
      <c r="F150" s="191" t="s">
        <v>877</v>
      </c>
      <c r="G150" s="188"/>
      <c r="H150" s="192">
        <v>0.84799999999999998</v>
      </c>
      <c r="I150" s="193"/>
      <c r="J150" s="188"/>
      <c r="K150" s="188"/>
      <c r="L150" s="194"/>
      <c r="M150" s="195"/>
      <c r="N150" s="196"/>
      <c r="O150" s="196"/>
      <c r="P150" s="196"/>
      <c r="Q150" s="196"/>
      <c r="R150" s="196"/>
      <c r="S150" s="196"/>
      <c r="T150" s="197"/>
      <c r="AT150" s="198" t="s">
        <v>234</v>
      </c>
      <c r="AU150" s="198" t="s">
        <v>86</v>
      </c>
      <c r="AV150" s="13" t="s">
        <v>86</v>
      </c>
      <c r="AW150" s="13" t="s">
        <v>37</v>
      </c>
      <c r="AX150" s="13" t="s">
        <v>84</v>
      </c>
      <c r="AY150" s="198" t="s">
        <v>225</v>
      </c>
    </row>
    <row r="151" spans="1:65" s="2" customFormat="1" ht="24">
      <c r="A151" s="35"/>
      <c r="B151" s="36"/>
      <c r="C151" s="174" t="s">
        <v>145</v>
      </c>
      <c r="D151" s="174" t="s">
        <v>227</v>
      </c>
      <c r="E151" s="175" t="s">
        <v>359</v>
      </c>
      <c r="F151" s="176" t="s">
        <v>360</v>
      </c>
      <c r="G151" s="177" t="s">
        <v>361</v>
      </c>
      <c r="H151" s="178">
        <v>0.754</v>
      </c>
      <c r="I151" s="179"/>
      <c r="J151" s="180">
        <f>ROUND(I151*H151,2)</f>
        <v>0</v>
      </c>
      <c r="K151" s="176" t="s">
        <v>231</v>
      </c>
      <c r="L151" s="40"/>
      <c r="M151" s="181" t="s">
        <v>19</v>
      </c>
      <c r="N151" s="182" t="s">
        <v>47</v>
      </c>
      <c r="O151" s="65"/>
      <c r="P151" s="183">
        <f>O151*H151</f>
        <v>0</v>
      </c>
      <c r="Q151" s="183">
        <v>1.06277</v>
      </c>
      <c r="R151" s="183">
        <f>Q151*H151</f>
        <v>0.80132857999999996</v>
      </c>
      <c r="S151" s="183">
        <v>0</v>
      </c>
      <c r="T151" s="184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5" t="s">
        <v>232</v>
      </c>
      <c r="AT151" s="185" t="s">
        <v>227</v>
      </c>
      <c r="AU151" s="185" t="s">
        <v>86</v>
      </c>
      <c r="AY151" s="18" t="s">
        <v>225</v>
      </c>
      <c r="BE151" s="186">
        <f>IF(N151="základní",J151,0)</f>
        <v>0</v>
      </c>
      <c r="BF151" s="186">
        <f>IF(N151="snížená",J151,0)</f>
        <v>0</v>
      </c>
      <c r="BG151" s="186">
        <f>IF(N151="zákl. přenesená",J151,0)</f>
        <v>0</v>
      </c>
      <c r="BH151" s="186">
        <f>IF(N151="sníž. přenesená",J151,0)</f>
        <v>0</v>
      </c>
      <c r="BI151" s="186">
        <f>IF(N151="nulová",J151,0)</f>
        <v>0</v>
      </c>
      <c r="BJ151" s="18" t="s">
        <v>84</v>
      </c>
      <c r="BK151" s="186">
        <f>ROUND(I151*H151,2)</f>
        <v>0</v>
      </c>
      <c r="BL151" s="18" t="s">
        <v>232</v>
      </c>
      <c r="BM151" s="185" t="s">
        <v>878</v>
      </c>
    </row>
    <row r="152" spans="1:65" s="13" customFormat="1" ht="11.25">
      <c r="B152" s="187"/>
      <c r="C152" s="188"/>
      <c r="D152" s="189" t="s">
        <v>234</v>
      </c>
      <c r="E152" s="190" t="s">
        <v>19</v>
      </c>
      <c r="F152" s="191" t="s">
        <v>879</v>
      </c>
      <c r="G152" s="188"/>
      <c r="H152" s="192">
        <v>0.754</v>
      </c>
      <c r="I152" s="193"/>
      <c r="J152" s="188"/>
      <c r="K152" s="188"/>
      <c r="L152" s="194"/>
      <c r="M152" s="195"/>
      <c r="N152" s="196"/>
      <c r="O152" s="196"/>
      <c r="P152" s="196"/>
      <c r="Q152" s="196"/>
      <c r="R152" s="196"/>
      <c r="S152" s="196"/>
      <c r="T152" s="197"/>
      <c r="AT152" s="198" t="s">
        <v>234</v>
      </c>
      <c r="AU152" s="198" t="s">
        <v>86</v>
      </c>
      <c r="AV152" s="13" t="s">
        <v>86</v>
      </c>
      <c r="AW152" s="13" t="s">
        <v>37</v>
      </c>
      <c r="AX152" s="13" t="s">
        <v>84</v>
      </c>
      <c r="AY152" s="198" t="s">
        <v>225</v>
      </c>
    </row>
    <row r="153" spans="1:65" s="12" customFormat="1" ht="22.9" customHeight="1">
      <c r="B153" s="158"/>
      <c r="C153" s="159"/>
      <c r="D153" s="160" t="s">
        <v>75</v>
      </c>
      <c r="E153" s="172" t="s">
        <v>327</v>
      </c>
      <c r="F153" s="172" t="s">
        <v>364</v>
      </c>
      <c r="G153" s="159"/>
      <c r="H153" s="159"/>
      <c r="I153" s="162"/>
      <c r="J153" s="173">
        <f>BK153</f>
        <v>0</v>
      </c>
      <c r="K153" s="159"/>
      <c r="L153" s="164"/>
      <c r="M153" s="165"/>
      <c r="N153" s="166"/>
      <c r="O153" s="166"/>
      <c r="P153" s="167">
        <f>SUM(P154:P169)</f>
        <v>0</v>
      </c>
      <c r="Q153" s="166"/>
      <c r="R153" s="167">
        <f>SUM(R154:R169)</f>
        <v>0</v>
      </c>
      <c r="S153" s="166"/>
      <c r="T153" s="168">
        <f>SUM(T154:T169)</f>
        <v>0</v>
      </c>
      <c r="AR153" s="169" t="s">
        <v>84</v>
      </c>
      <c r="AT153" s="170" t="s">
        <v>75</v>
      </c>
      <c r="AU153" s="170" t="s">
        <v>84</v>
      </c>
      <c r="AY153" s="169" t="s">
        <v>225</v>
      </c>
      <c r="BK153" s="171">
        <f>SUM(BK154:BK169)</f>
        <v>0</v>
      </c>
    </row>
    <row r="154" spans="1:65" s="2" customFormat="1" ht="24">
      <c r="A154" s="35"/>
      <c r="B154" s="36"/>
      <c r="C154" s="174" t="s">
        <v>148</v>
      </c>
      <c r="D154" s="174" t="s">
        <v>227</v>
      </c>
      <c r="E154" s="175" t="s">
        <v>880</v>
      </c>
      <c r="F154" s="176" t="s">
        <v>881</v>
      </c>
      <c r="G154" s="177" t="s">
        <v>230</v>
      </c>
      <c r="H154" s="178">
        <v>19</v>
      </c>
      <c r="I154" s="179"/>
      <c r="J154" s="180">
        <f>ROUND(I154*H154,2)</f>
        <v>0</v>
      </c>
      <c r="K154" s="176" t="s">
        <v>231</v>
      </c>
      <c r="L154" s="40"/>
      <c r="M154" s="181" t="s">
        <v>19</v>
      </c>
      <c r="N154" s="182" t="s">
        <v>47</v>
      </c>
      <c r="O154" s="65"/>
      <c r="P154" s="183">
        <f>O154*H154</f>
        <v>0</v>
      </c>
      <c r="Q154" s="183">
        <v>0</v>
      </c>
      <c r="R154" s="183">
        <f>Q154*H154</f>
        <v>0</v>
      </c>
      <c r="S154" s="183">
        <v>0</v>
      </c>
      <c r="T154" s="184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5" t="s">
        <v>232</v>
      </c>
      <c r="AT154" s="185" t="s">
        <v>227</v>
      </c>
      <c r="AU154" s="185" t="s">
        <v>86</v>
      </c>
      <c r="AY154" s="18" t="s">
        <v>225</v>
      </c>
      <c r="BE154" s="186">
        <f>IF(N154="základní",J154,0)</f>
        <v>0</v>
      </c>
      <c r="BF154" s="186">
        <f>IF(N154="snížená",J154,0)</f>
        <v>0</v>
      </c>
      <c r="BG154" s="186">
        <f>IF(N154="zákl. přenesená",J154,0)</f>
        <v>0</v>
      </c>
      <c r="BH154" s="186">
        <f>IF(N154="sníž. přenesená",J154,0)</f>
        <v>0</v>
      </c>
      <c r="BI154" s="186">
        <f>IF(N154="nulová",J154,0)</f>
        <v>0</v>
      </c>
      <c r="BJ154" s="18" t="s">
        <v>84</v>
      </c>
      <c r="BK154" s="186">
        <f>ROUND(I154*H154,2)</f>
        <v>0</v>
      </c>
      <c r="BL154" s="18" t="s">
        <v>232</v>
      </c>
      <c r="BM154" s="185" t="s">
        <v>882</v>
      </c>
    </row>
    <row r="155" spans="1:65" s="13" customFormat="1" ht="11.25">
      <c r="B155" s="187"/>
      <c r="C155" s="188"/>
      <c r="D155" s="189" t="s">
        <v>234</v>
      </c>
      <c r="E155" s="190" t="s">
        <v>19</v>
      </c>
      <c r="F155" s="191" t="s">
        <v>804</v>
      </c>
      <c r="G155" s="188"/>
      <c r="H155" s="192">
        <v>19</v>
      </c>
      <c r="I155" s="193"/>
      <c r="J155" s="188"/>
      <c r="K155" s="188"/>
      <c r="L155" s="194"/>
      <c r="M155" s="195"/>
      <c r="N155" s="196"/>
      <c r="O155" s="196"/>
      <c r="P155" s="196"/>
      <c r="Q155" s="196"/>
      <c r="R155" s="196"/>
      <c r="S155" s="196"/>
      <c r="T155" s="197"/>
      <c r="AT155" s="198" t="s">
        <v>234</v>
      </c>
      <c r="AU155" s="198" t="s">
        <v>86</v>
      </c>
      <c r="AV155" s="13" t="s">
        <v>86</v>
      </c>
      <c r="AW155" s="13" t="s">
        <v>37</v>
      </c>
      <c r="AX155" s="13" t="s">
        <v>84</v>
      </c>
      <c r="AY155" s="198" t="s">
        <v>225</v>
      </c>
    </row>
    <row r="156" spans="1:65" s="2" customFormat="1" ht="48">
      <c r="A156" s="35"/>
      <c r="B156" s="36"/>
      <c r="C156" s="174" t="s">
        <v>151</v>
      </c>
      <c r="D156" s="174" t="s">
        <v>227</v>
      </c>
      <c r="E156" s="175" t="s">
        <v>883</v>
      </c>
      <c r="F156" s="176" t="s">
        <v>884</v>
      </c>
      <c r="G156" s="177" t="s">
        <v>230</v>
      </c>
      <c r="H156" s="178">
        <v>19</v>
      </c>
      <c r="I156" s="179"/>
      <c r="J156" s="180">
        <f>ROUND(I156*H156,2)</f>
        <v>0</v>
      </c>
      <c r="K156" s="176" t="s">
        <v>231</v>
      </c>
      <c r="L156" s="40"/>
      <c r="M156" s="181" t="s">
        <v>19</v>
      </c>
      <c r="N156" s="182" t="s">
        <v>47</v>
      </c>
      <c r="O156" s="65"/>
      <c r="P156" s="183">
        <f>O156*H156</f>
        <v>0</v>
      </c>
      <c r="Q156" s="183">
        <v>0</v>
      </c>
      <c r="R156" s="183">
        <f>Q156*H156</f>
        <v>0</v>
      </c>
      <c r="S156" s="183">
        <v>0</v>
      </c>
      <c r="T156" s="184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5" t="s">
        <v>232</v>
      </c>
      <c r="AT156" s="185" t="s">
        <v>227</v>
      </c>
      <c r="AU156" s="185" t="s">
        <v>86</v>
      </c>
      <c r="AY156" s="18" t="s">
        <v>225</v>
      </c>
      <c r="BE156" s="186">
        <f>IF(N156="základní",J156,0)</f>
        <v>0</v>
      </c>
      <c r="BF156" s="186">
        <f>IF(N156="snížená",J156,0)</f>
        <v>0</v>
      </c>
      <c r="BG156" s="186">
        <f>IF(N156="zákl. přenesená",J156,0)</f>
        <v>0</v>
      </c>
      <c r="BH156" s="186">
        <f>IF(N156="sníž. přenesená",J156,0)</f>
        <v>0</v>
      </c>
      <c r="BI156" s="186">
        <f>IF(N156="nulová",J156,0)</f>
        <v>0</v>
      </c>
      <c r="BJ156" s="18" t="s">
        <v>84</v>
      </c>
      <c r="BK156" s="186">
        <f>ROUND(I156*H156,2)</f>
        <v>0</v>
      </c>
      <c r="BL156" s="18" t="s">
        <v>232</v>
      </c>
      <c r="BM156" s="185" t="s">
        <v>885</v>
      </c>
    </row>
    <row r="157" spans="1:65" s="13" customFormat="1" ht="11.25">
      <c r="B157" s="187"/>
      <c r="C157" s="188"/>
      <c r="D157" s="189" t="s">
        <v>234</v>
      </c>
      <c r="E157" s="190" t="s">
        <v>19</v>
      </c>
      <c r="F157" s="191" t="s">
        <v>804</v>
      </c>
      <c r="G157" s="188"/>
      <c r="H157" s="192">
        <v>19</v>
      </c>
      <c r="I157" s="193"/>
      <c r="J157" s="188"/>
      <c r="K157" s="188"/>
      <c r="L157" s="194"/>
      <c r="M157" s="195"/>
      <c r="N157" s="196"/>
      <c r="O157" s="196"/>
      <c r="P157" s="196"/>
      <c r="Q157" s="196"/>
      <c r="R157" s="196"/>
      <c r="S157" s="196"/>
      <c r="T157" s="197"/>
      <c r="AT157" s="198" t="s">
        <v>234</v>
      </c>
      <c r="AU157" s="198" t="s">
        <v>86</v>
      </c>
      <c r="AV157" s="13" t="s">
        <v>86</v>
      </c>
      <c r="AW157" s="13" t="s">
        <v>37</v>
      </c>
      <c r="AX157" s="13" t="s">
        <v>84</v>
      </c>
      <c r="AY157" s="198" t="s">
        <v>225</v>
      </c>
    </row>
    <row r="158" spans="1:65" s="2" customFormat="1" ht="36">
      <c r="A158" s="35"/>
      <c r="B158" s="36"/>
      <c r="C158" s="174" t="s">
        <v>154</v>
      </c>
      <c r="D158" s="174" t="s">
        <v>227</v>
      </c>
      <c r="E158" s="175" t="s">
        <v>886</v>
      </c>
      <c r="F158" s="176" t="s">
        <v>887</v>
      </c>
      <c r="G158" s="177" t="s">
        <v>230</v>
      </c>
      <c r="H158" s="178">
        <v>19</v>
      </c>
      <c r="I158" s="179"/>
      <c r="J158" s="180">
        <f>ROUND(I158*H158,2)</f>
        <v>0</v>
      </c>
      <c r="K158" s="176" t="s">
        <v>231</v>
      </c>
      <c r="L158" s="40"/>
      <c r="M158" s="181" t="s">
        <v>19</v>
      </c>
      <c r="N158" s="182" t="s">
        <v>47</v>
      </c>
      <c r="O158" s="65"/>
      <c r="P158" s="183">
        <f>O158*H158</f>
        <v>0</v>
      </c>
      <c r="Q158" s="183">
        <v>0</v>
      </c>
      <c r="R158" s="183">
        <f>Q158*H158</f>
        <v>0</v>
      </c>
      <c r="S158" s="183">
        <v>0</v>
      </c>
      <c r="T158" s="184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5" t="s">
        <v>232</v>
      </c>
      <c r="AT158" s="185" t="s">
        <v>227</v>
      </c>
      <c r="AU158" s="185" t="s">
        <v>86</v>
      </c>
      <c r="AY158" s="18" t="s">
        <v>225</v>
      </c>
      <c r="BE158" s="186">
        <f>IF(N158="základní",J158,0)</f>
        <v>0</v>
      </c>
      <c r="BF158" s="186">
        <f>IF(N158="snížená",J158,0)</f>
        <v>0</v>
      </c>
      <c r="BG158" s="186">
        <f>IF(N158="zákl. přenesená",J158,0)</f>
        <v>0</v>
      </c>
      <c r="BH158" s="186">
        <f>IF(N158="sníž. přenesená",J158,0)</f>
        <v>0</v>
      </c>
      <c r="BI158" s="186">
        <f>IF(N158="nulová",J158,0)</f>
        <v>0</v>
      </c>
      <c r="BJ158" s="18" t="s">
        <v>84</v>
      </c>
      <c r="BK158" s="186">
        <f>ROUND(I158*H158,2)</f>
        <v>0</v>
      </c>
      <c r="BL158" s="18" t="s">
        <v>232</v>
      </c>
      <c r="BM158" s="185" t="s">
        <v>888</v>
      </c>
    </row>
    <row r="159" spans="1:65" s="13" customFormat="1" ht="11.25">
      <c r="B159" s="187"/>
      <c r="C159" s="188"/>
      <c r="D159" s="189" t="s">
        <v>234</v>
      </c>
      <c r="E159" s="190" t="s">
        <v>19</v>
      </c>
      <c r="F159" s="191" t="s">
        <v>804</v>
      </c>
      <c r="G159" s="188"/>
      <c r="H159" s="192">
        <v>19</v>
      </c>
      <c r="I159" s="193"/>
      <c r="J159" s="188"/>
      <c r="K159" s="188"/>
      <c r="L159" s="194"/>
      <c r="M159" s="195"/>
      <c r="N159" s="196"/>
      <c r="O159" s="196"/>
      <c r="P159" s="196"/>
      <c r="Q159" s="196"/>
      <c r="R159" s="196"/>
      <c r="S159" s="196"/>
      <c r="T159" s="197"/>
      <c r="AT159" s="198" t="s">
        <v>234</v>
      </c>
      <c r="AU159" s="198" t="s">
        <v>86</v>
      </c>
      <c r="AV159" s="13" t="s">
        <v>86</v>
      </c>
      <c r="AW159" s="13" t="s">
        <v>37</v>
      </c>
      <c r="AX159" s="13" t="s">
        <v>84</v>
      </c>
      <c r="AY159" s="198" t="s">
        <v>225</v>
      </c>
    </row>
    <row r="160" spans="1:65" s="2" customFormat="1" ht="24">
      <c r="A160" s="35"/>
      <c r="B160" s="36"/>
      <c r="C160" s="174" t="s">
        <v>157</v>
      </c>
      <c r="D160" s="174" t="s">
        <v>227</v>
      </c>
      <c r="E160" s="175" t="s">
        <v>889</v>
      </c>
      <c r="F160" s="176" t="s">
        <v>890</v>
      </c>
      <c r="G160" s="177" t="s">
        <v>230</v>
      </c>
      <c r="H160" s="178">
        <v>19</v>
      </c>
      <c r="I160" s="179"/>
      <c r="J160" s="180">
        <f>ROUND(I160*H160,2)</f>
        <v>0</v>
      </c>
      <c r="K160" s="176" t="s">
        <v>231</v>
      </c>
      <c r="L160" s="40"/>
      <c r="M160" s="181" t="s">
        <v>19</v>
      </c>
      <c r="N160" s="182" t="s">
        <v>47</v>
      </c>
      <c r="O160" s="65"/>
      <c r="P160" s="183">
        <f>O160*H160</f>
        <v>0</v>
      </c>
      <c r="Q160" s="183">
        <v>0</v>
      </c>
      <c r="R160" s="183">
        <f>Q160*H160</f>
        <v>0</v>
      </c>
      <c r="S160" s="183">
        <v>0</v>
      </c>
      <c r="T160" s="184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5" t="s">
        <v>232</v>
      </c>
      <c r="AT160" s="185" t="s">
        <v>227</v>
      </c>
      <c r="AU160" s="185" t="s">
        <v>86</v>
      </c>
      <c r="AY160" s="18" t="s">
        <v>225</v>
      </c>
      <c r="BE160" s="186">
        <f>IF(N160="základní",J160,0)</f>
        <v>0</v>
      </c>
      <c r="BF160" s="186">
        <f>IF(N160="snížená",J160,0)</f>
        <v>0</v>
      </c>
      <c r="BG160" s="186">
        <f>IF(N160="zákl. přenesená",J160,0)</f>
        <v>0</v>
      </c>
      <c r="BH160" s="186">
        <f>IF(N160="sníž. přenesená",J160,0)</f>
        <v>0</v>
      </c>
      <c r="BI160" s="186">
        <f>IF(N160="nulová",J160,0)</f>
        <v>0</v>
      </c>
      <c r="BJ160" s="18" t="s">
        <v>84</v>
      </c>
      <c r="BK160" s="186">
        <f>ROUND(I160*H160,2)</f>
        <v>0</v>
      </c>
      <c r="BL160" s="18" t="s">
        <v>232</v>
      </c>
      <c r="BM160" s="185" t="s">
        <v>891</v>
      </c>
    </row>
    <row r="161" spans="1:65" s="13" customFormat="1" ht="11.25">
      <c r="B161" s="187"/>
      <c r="C161" s="188"/>
      <c r="D161" s="189" t="s">
        <v>234</v>
      </c>
      <c r="E161" s="190" t="s">
        <v>19</v>
      </c>
      <c r="F161" s="191" t="s">
        <v>804</v>
      </c>
      <c r="G161" s="188"/>
      <c r="H161" s="192">
        <v>19</v>
      </c>
      <c r="I161" s="193"/>
      <c r="J161" s="188"/>
      <c r="K161" s="188"/>
      <c r="L161" s="194"/>
      <c r="M161" s="195"/>
      <c r="N161" s="196"/>
      <c r="O161" s="196"/>
      <c r="P161" s="196"/>
      <c r="Q161" s="196"/>
      <c r="R161" s="196"/>
      <c r="S161" s="196"/>
      <c r="T161" s="197"/>
      <c r="AT161" s="198" t="s">
        <v>234</v>
      </c>
      <c r="AU161" s="198" t="s">
        <v>86</v>
      </c>
      <c r="AV161" s="13" t="s">
        <v>86</v>
      </c>
      <c r="AW161" s="13" t="s">
        <v>37</v>
      </c>
      <c r="AX161" s="13" t="s">
        <v>84</v>
      </c>
      <c r="AY161" s="198" t="s">
        <v>225</v>
      </c>
    </row>
    <row r="162" spans="1:65" s="2" customFormat="1" ht="24">
      <c r="A162" s="35"/>
      <c r="B162" s="36"/>
      <c r="C162" s="174" t="s">
        <v>160</v>
      </c>
      <c r="D162" s="174" t="s">
        <v>227</v>
      </c>
      <c r="E162" s="175" t="s">
        <v>892</v>
      </c>
      <c r="F162" s="176" t="s">
        <v>893</v>
      </c>
      <c r="G162" s="177" t="s">
        <v>230</v>
      </c>
      <c r="H162" s="178">
        <v>76</v>
      </c>
      <c r="I162" s="179"/>
      <c r="J162" s="180">
        <f>ROUND(I162*H162,2)</f>
        <v>0</v>
      </c>
      <c r="K162" s="176" t="s">
        <v>231</v>
      </c>
      <c r="L162" s="40"/>
      <c r="M162" s="181" t="s">
        <v>19</v>
      </c>
      <c r="N162" s="182" t="s">
        <v>47</v>
      </c>
      <c r="O162" s="65"/>
      <c r="P162" s="183">
        <f>O162*H162</f>
        <v>0</v>
      </c>
      <c r="Q162" s="183">
        <v>0</v>
      </c>
      <c r="R162" s="183">
        <f>Q162*H162</f>
        <v>0</v>
      </c>
      <c r="S162" s="183">
        <v>0</v>
      </c>
      <c r="T162" s="184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5" t="s">
        <v>232</v>
      </c>
      <c r="AT162" s="185" t="s">
        <v>227</v>
      </c>
      <c r="AU162" s="185" t="s">
        <v>86</v>
      </c>
      <c r="AY162" s="18" t="s">
        <v>225</v>
      </c>
      <c r="BE162" s="186">
        <f>IF(N162="základní",J162,0)</f>
        <v>0</v>
      </c>
      <c r="BF162" s="186">
        <f>IF(N162="snížená",J162,0)</f>
        <v>0</v>
      </c>
      <c r="BG162" s="186">
        <f>IF(N162="zákl. přenesená",J162,0)</f>
        <v>0</v>
      </c>
      <c r="BH162" s="186">
        <f>IF(N162="sníž. přenesená",J162,0)</f>
        <v>0</v>
      </c>
      <c r="BI162" s="186">
        <f>IF(N162="nulová",J162,0)</f>
        <v>0</v>
      </c>
      <c r="BJ162" s="18" t="s">
        <v>84</v>
      </c>
      <c r="BK162" s="186">
        <f>ROUND(I162*H162,2)</f>
        <v>0</v>
      </c>
      <c r="BL162" s="18" t="s">
        <v>232</v>
      </c>
      <c r="BM162" s="185" t="s">
        <v>894</v>
      </c>
    </row>
    <row r="163" spans="1:65" s="13" customFormat="1" ht="11.25">
      <c r="B163" s="187"/>
      <c r="C163" s="188"/>
      <c r="D163" s="189" t="s">
        <v>234</v>
      </c>
      <c r="E163" s="190" t="s">
        <v>19</v>
      </c>
      <c r="F163" s="191" t="s">
        <v>804</v>
      </c>
      <c r="G163" s="188"/>
      <c r="H163" s="192">
        <v>19</v>
      </c>
      <c r="I163" s="193"/>
      <c r="J163" s="188"/>
      <c r="K163" s="188"/>
      <c r="L163" s="194"/>
      <c r="M163" s="195"/>
      <c r="N163" s="196"/>
      <c r="O163" s="196"/>
      <c r="P163" s="196"/>
      <c r="Q163" s="196"/>
      <c r="R163" s="196"/>
      <c r="S163" s="196"/>
      <c r="T163" s="197"/>
      <c r="AT163" s="198" t="s">
        <v>234</v>
      </c>
      <c r="AU163" s="198" t="s">
        <v>86</v>
      </c>
      <c r="AV163" s="13" t="s">
        <v>86</v>
      </c>
      <c r="AW163" s="13" t="s">
        <v>37</v>
      </c>
      <c r="AX163" s="13" t="s">
        <v>76</v>
      </c>
      <c r="AY163" s="198" t="s">
        <v>225</v>
      </c>
    </row>
    <row r="164" spans="1:65" s="13" customFormat="1" ht="11.25">
      <c r="B164" s="187"/>
      <c r="C164" s="188"/>
      <c r="D164" s="189" t="s">
        <v>234</v>
      </c>
      <c r="E164" s="190" t="s">
        <v>19</v>
      </c>
      <c r="F164" s="191" t="s">
        <v>820</v>
      </c>
      <c r="G164" s="188"/>
      <c r="H164" s="192">
        <v>57</v>
      </c>
      <c r="I164" s="193"/>
      <c r="J164" s="188"/>
      <c r="K164" s="188"/>
      <c r="L164" s="194"/>
      <c r="M164" s="195"/>
      <c r="N164" s="196"/>
      <c r="O164" s="196"/>
      <c r="P164" s="196"/>
      <c r="Q164" s="196"/>
      <c r="R164" s="196"/>
      <c r="S164" s="196"/>
      <c r="T164" s="197"/>
      <c r="AT164" s="198" t="s">
        <v>234</v>
      </c>
      <c r="AU164" s="198" t="s">
        <v>86</v>
      </c>
      <c r="AV164" s="13" t="s">
        <v>86</v>
      </c>
      <c r="AW164" s="13" t="s">
        <v>37</v>
      </c>
      <c r="AX164" s="13" t="s">
        <v>76</v>
      </c>
      <c r="AY164" s="198" t="s">
        <v>225</v>
      </c>
    </row>
    <row r="165" spans="1:65" s="14" customFormat="1" ht="11.25">
      <c r="B165" s="199"/>
      <c r="C165" s="200"/>
      <c r="D165" s="189" t="s">
        <v>234</v>
      </c>
      <c r="E165" s="201" t="s">
        <v>19</v>
      </c>
      <c r="F165" s="202" t="s">
        <v>245</v>
      </c>
      <c r="G165" s="200"/>
      <c r="H165" s="203">
        <v>76</v>
      </c>
      <c r="I165" s="204"/>
      <c r="J165" s="200"/>
      <c r="K165" s="200"/>
      <c r="L165" s="205"/>
      <c r="M165" s="206"/>
      <c r="N165" s="207"/>
      <c r="O165" s="207"/>
      <c r="P165" s="207"/>
      <c r="Q165" s="207"/>
      <c r="R165" s="207"/>
      <c r="S165" s="207"/>
      <c r="T165" s="208"/>
      <c r="AT165" s="209" t="s">
        <v>234</v>
      </c>
      <c r="AU165" s="209" t="s">
        <v>86</v>
      </c>
      <c r="AV165" s="14" t="s">
        <v>232</v>
      </c>
      <c r="AW165" s="14" t="s">
        <v>37</v>
      </c>
      <c r="AX165" s="14" t="s">
        <v>84</v>
      </c>
      <c r="AY165" s="209" t="s">
        <v>225</v>
      </c>
    </row>
    <row r="166" spans="1:65" s="2" customFormat="1" ht="44.25" customHeight="1">
      <c r="A166" s="35"/>
      <c r="B166" s="36"/>
      <c r="C166" s="174" t="s">
        <v>163</v>
      </c>
      <c r="D166" s="174" t="s">
        <v>227</v>
      </c>
      <c r="E166" s="175" t="s">
        <v>895</v>
      </c>
      <c r="F166" s="176" t="s">
        <v>896</v>
      </c>
      <c r="G166" s="177" t="s">
        <v>230</v>
      </c>
      <c r="H166" s="178">
        <v>57</v>
      </c>
      <c r="I166" s="179"/>
      <c r="J166" s="180">
        <f>ROUND(I166*H166,2)</f>
        <v>0</v>
      </c>
      <c r="K166" s="176" t="s">
        <v>231</v>
      </c>
      <c r="L166" s="40"/>
      <c r="M166" s="181" t="s">
        <v>19</v>
      </c>
      <c r="N166" s="182" t="s">
        <v>47</v>
      </c>
      <c r="O166" s="65"/>
      <c r="P166" s="183">
        <f>O166*H166</f>
        <v>0</v>
      </c>
      <c r="Q166" s="183">
        <v>0</v>
      </c>
      <c r="R166" s="183">
        <f>Q166*H166</f>
        <v>0</v>
      </c>
      <c r="S166" s="183">
        <v>0</v>
      </c>
      <c r="T166" s="184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5" t="s">
        <v>232</v>
      </c>
      <c r="AT166" s="185" t="s">
        <v>227</v>
      </c>
      <c r="AU166" s="185" t="s">
        <v>86</v>
      </c>
      <c r="AY166" s="18" t="s">
        <v>225</v>
      </c>
      <c r="BE166" s="186">
        <f>IF(N166="základní",J166,0)</f>
        <v>0</v>
      </c>
      <c r="BF166" s="186">
        <f>IF(N166="snížená",J166,0)</f>
        <v>0</v>
      </c>
      <c r="BG166" s="186">
        <f>IF(N166="zákl. přenesená",J166,0)</f>
        <v>0</v>
      </c>
      <c r="BH166" s="186">
        <f>IF(N166="sníž. přenesená",J166,0)</f>
        <v>0</v>
      </c>
      <c r="BI166" s="186">
        <f>IF(N166="nulová",J166,0)</f>
        <v>0</v>
      </c>
      <c r="BJ166" s="18" t="s">
        <v>84</v>
      </c>
      <c r="BK166" s="186">
        <f>ROUND(I166*H166,2)</f>
        <v>0</v>
      </c>
      <c r="BL166" s="18" t="s">
        <v>232</v>
      </c>
      <c r="BM166" s="185" t="s">
        <v>897</v>
      </c>
    </row>
    <row r="167" spans="1:65" s="13" customFormat="1" ht="11.25">
      <c r="B167" s="187"/>
      <c r="C167" s="188"/>
      <c r="D167" s="189" t="s">
        <v>234</v>
      </c>
      <c r="E167" s="190" t="s">
        <v>19</v>
      </c>
      <c r="F167" s="191" t="s">
        <v>820</v>
      </c>
      <c r="G167" s="188"/>
      <c r="H167" s="192">
        <v>57</v>
      </c>
      <c r="I167" s="193"/>
      <c r="J167" s="188"/>
      <c r="K167" s="188"/>
      <c r="L167" s="194"/>
      <c r="M167" s="195"/>
      <c r="N167" s="196"/>
      <c r="O167" s="196"/>
      <c r="P167" s="196"/>
      <c r="Q167" s="196"/>
      <c r="R167" s="196"/>
      <c r="S167" s="196"/>
      <c r="T167" s="197"/>
      <c r="AT167" s="198" t="s">
        <v>234</v>
      </c>
      <c r="AU167" s="198" t="s">
        <v>86</v>
      </c>
      <c r="AV167" s="13" t="s">
        <v>86</v>
      </c>
      <c r="AW167" s="13" t="s">
        <v>37</v>
      </c>
      <c r="AX167" s="13" t="s">
        <v>84</v>
      </c>
      <c r="AY167" s="198" t="s">
        <v>225</v>
      </c>
    </row>
    <row r="168" spans="1:65" s="2" customFormat="1" ht="44.25" customHeight="1">
      <c r="A168" s="35"/>
      <c r="B168" s="36"/>
      <c r="C168" s="174" t="s">
        <v>166</v>
      </c>
      <c r="D168" s="174" t="s">
        <v>227</v>
      </c>
      <c r="E168" s="175" t="s">
        <v>898</v>
      </c>
      <c r="F168" s="176" t="s">
        <v>899</v>
      </c>
      <c r="G168" s="177" t="s">
        <v>230</v>
      </c>
      <c r="H168" s="178">
        <v>19</v>
      </c>
      <c r="I168" s="179"/>
      <c r="J168" s="180">
        <f>ROUND(I168*H168,2)</f>
        <v>0</v>
      </c>
      <c r="K168" s="176" t="s">
        <v>231</v>
      </c>
      <c r="L168" s="40"/>
      <c r="M168" s="181" t="s">
        <v>19</v>
      </c>
      <c r="N168" s="182" t="s">
        <v>47</v>
      </c>
      <c r="O168" s="65"/>
      <c r="P168" s="183">
        <f>O168*H168</f>
        <v>0</v>
      </c>
      <c r="Q168" s="183">
        <v>0</v>
      </c>
      <c r="R168" s="183">
        <f>Q168*H168</f>
        <v>0</v>
      </c>
      <c r="S168" s="183">
        <v>0</v>
      </c>
      <c r="T168" s="184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5" t="s">
        <v>232</v>
      </c>
      <c r="AT168" s="185" t="s">
        <v>227</v>
      </c>
      <c r="AU168" s="185" t="s">
        <v>86</v>
      </c>
      <c r="AY168" s="18" t="s">
        <v>225</v>
      </c>
      <c r="BE168" s="186">
        <f>IF(N168="základní",J168,0)</f>
        <v>0</v>
      </c>
      <c r="BF168" s="186">
        <f>IF(N168="snížená",J168,0)</f>
        <v>0</v>
      </c>
      <c r="BG168" s="186">
        <f>IF(N168="zákl. přenesená",J168,0)</f>
        <v>0</v>
      </c>
      <c r="BH168" s="186">
        <f>IF(N168="sníž. přenesená",J168,0)</f>
        <v>0</v>
      </c>
      <c r="BI168" s="186">
        <f>IF(N168="nulová",J168,0)</f>
        <v>0</v>
      </c>
      <c r="BJ168" s="18" t="s">
        <v>84</v>
      </c>
      <c r="BK168" s="186">
        <f>ROUND(I168*H168,2)</f>
        <v>0</v>
      </c>
      <c r="BL168" s="18" t="s">
        <v>232</v>
      </c>
      <c r="BM168" s="185" t="s">
        <v>900</v>
      </c>
    </row>
    <row r="169" spans="1:65" s="13" customFormat="1" ht="11.25">
      <c r="B169" s="187"/>
      <c r="C169" s="188"/>
      <c r="D169" s="189" t="s">
        <v>234</v>
      </c>
      <c r="E169" s="190" t="s">
        <v>19</v>
      </c>
      <c r="F169" s="191" t="s">
        <v>804</v>
      </c>
      <c r="G169" s="188"/>
      <c r="H169" s="192">
        <v>19</v>
      </c>
      <c r="I169" s="193"/>
      <c r="J169" s="188"/>
      <c r="K169" s="188"/>
      <c r="L169" s="194"/>
      <c r="M169" s="195"/>
      <c r="N169" s="196"/>
      <c r="O169" s="196"/>
      <c r="P169" s="196"/>
      <c r="Q169" s="196"/>
      <c r="R169" s="196"/>
      <c r="S169" s="196"/>
      <c r="T169" s="197"/>
      <c r="AT169" s="198" t="s">
        <v>234</v>
      </c>
      <c r="AU169" s="198" t="s">
        <v>86</v>
      </c>
      <c r="AV169" s="13" t="s">
        <v>86</v>
      </c>
      <c r="AW169" s="13" t="s">
        <v>37</v>
      </c>
      <c r="AX169" s="13" t="s">
        <v>84</v>
      </c>
      <c r="AY169" s="198" t="s">
        <v>225</v>
      </c>
    </row>
    <row r="170" spans="1:65" s="12" customFormat="1" ht="22.9" customHeight="1">
      <c r="B170" s="158"/>
      <c r="C170" s="159"/>
      <c r="D170" s="160" t="s">
        <v>75</v>
      </c>
      <c r="E170" s="172" t="s">
        <v>369</v>
      </c>
      <c r="F170" s="172" t="s">
        <v>377</v>
      </c>
      <c r="G170" s="159"/>
      <c r="H170" s="159"/>
      <c r="I170" s="162"/>
      <c r="J170" s="173">
        <f>BK170</f>
        <v>0</v>
      </c>
      <c r="K170" s="159"/>
      <c r="L170" s="164"/>
      <c r="M170" s="165"/>
      <c r="N170" s="166"/>
      <c r="O170" s="166"/>
      <c r="P170" s="167">
        <f>SUM(P171:P209)</f>
        <v>0</v>
      </c>
      <c r="Q170" s="166"/>
      <c r="R170" s="167">
        <f>SUM(R171:R209)</f>
        <v>16.909799999999997</v>
      </c>
      <c r="S170" s="166"/>
      <c r="T170" s="168">
        <f>SUM(T171:T209)</f>
        <v>4.0380000000000003</v>
      </c>
      <c r="AR170" s="169" t="s">
        <v>84</v>
      </c>
      <c r="AT170" s="170" t="s">
        <v>75</v>
      </c>
      <c r="AU170" s="170" t="s">
        <v>84</v>
      </c>
      <c r="AY170" s="169" t="s">
        <v>225</v>
      </c>
      <c r="BK170" s="171">
        <f>SUM(BK171:BK209)</f>
        <v>0</v>
      </c>
    </row>
    <row r="171" spans="1:65" s="2" customFormat="1" ht="44.25" customHeight="1">
      <c r="A171" s="35"/>
      <c r="B171" s="36"/>
      <c r="C171" s="174" t="s">
        <v>169</v>
      </c>
      <c r="D171" s="174" t="s">
        <v>227</v>
      </c>
      <c r="E171" s="175" t="s">
        <v>901</v>
      </c>
      <c r="F171" s="176" t="s">
        <v>902</v>
      </c>
      <c r="G171" s="177" t="s">
        <v>380</v>
      </c>
      <c r="H171" s="178">
        <v>1</v>
      </c>
      <c r="I171" s="179"/>
      <c r="J171" s="180">
        <f>ROUND(I171*H171,2)</f>
        <v>0</v>
      </c>
      <c r="K171" s="176" t="s">
        <v>19</v>
      </c>
      <c r="L171" s="40"/>
      <c r="M171" s="181" t="s">
        <v>19</v>
      </c>
      <c r="N171" s="182" t="s">
        <v>47</v>
      </c>
      <c r="O171" s="65"/>
      <c r="P171" s="183">
        <f>O171*H171</f>
        <v>0</v>
      </c>
      <c r="Q171" s="183">
        <v>5</v>
      </c>
      <c r="R171" s="183">
        <f>Q171*H171</f>
        <v>5</v>
      </c>
      <c r="S171" s="183">
        <v>0</v>
      </c>
      <c r="T171" s="184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5" t="s">
        <v>232</v>
      </c>
      <c r="AT171" s="185" t="s">
        <v>227</v>
      </c>
      <c r="AU171" s="185" t="s">
        <v>86</v>
      </c>
      <c r="AY171" s="18" t="s">
        <v>225</v>
      </c>
      <c r="BE171" s="186">
        <f>IF(N171="základní",J171,0)</f>
        <v>0</v>
      </c>
      <c r="BF171" s="186">
        <f>IF(N171="snížená",J171,0)</f>
        <v>0</v>
      </c>
      <c r="BG171" s="186">
        <f>IF(N171="zákl. přenesená",J171,0)</f>
        <v>0</v>
      </c>
      <c r="BH171" s="186">
        <f>IF(N171="sníž. přenesená",J171,0)</f>
        <v>0</v>
      </c>
      <c r="BI171" s="186">
        <f>IF(N171="nulová",J171,0)</f>
        <v>0</v>
      </c>
      <c r="BJ171" s="18" t="s">
        <v>84</v>
      </c>
      <c r="BK171" s="186">
        <f>ROUND(I171*H171,2)</f>
        <v>0</v>
      </c>
      <c r="BL171" s="18" t="s">
        <v>232</v>
      </c>
      <c r="BM171" s="185" t="s">
        <v>903</v>
      </c>
    </row>
    <row r="172" spans="1:65" s="2" customFormat="1" ht="126.75">
      <c r="A172" s="35"/>
      <c r="B172" s="36"/>
      <c r="C172" s="37"/>
      <c r="D172" s="189" t="s">
        <v>414</v>
      </c>
      <c r="E172" s="37"/>
      <c r="F172" s="220" t="s">
        <v>904</v>
      </c>
      <c r="G172" s="37"/>
      <c r="H172" s="37"/>
      <c r="I172" s="221"/>
      <c r="J172" s="37"/>
      <c r="K172" s="37"/>
      <c r="L172" s="40"/>
      <c r="M172" s="222"/>
      <c r="N172" s="223"/>
      <c r="O172" s="65"/>
      <c r="P172" s="65"/>
      <c r="Q172" s="65"/>
      <c r="R172" s="65"/>
      <c r="S172" s="65"/>
      <c r="T172" s="66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T172" s="18" t="s">
        <v>414</v>
      </c>
      <c r="AU172" s="18" t="s">
        <v>86</v>
      </c>
    </row>
    <row r="173" spans="1:65" s="2" customFormat="1" ht="36">
      <c r="A173" s="35"/>
      <c r="B173" s="36"/>
      <c r="C173" s="174" t="s">
        <v>172</v>
      </c>
      <c r="D173" s="174" t="s">
        <v>227</v>
      </c>
      <c r="E173" s="175" t="s">
        <v>905</v>
      </c>
      <c r="F173" s="176" t="s">
        <v>906</v>
      </c>
      <c r="G173" s="177" t="s">
        <v>380</v>
      </c>
      <c r="H173" s="178">
        <v>1</v>
      </c>
      <c r="I173" s="179"/>
      <c r="J173" s="180">
        <f>ROUND(I173*H173,2)</f>
        <v>0</v>
      </c>
      <c r="K173" s="176" t="s">
        <v>19</v>
      </c>
      <c r="L173" s="40"/>
      <c r="M173" s="181" t="s">
        <v>19</v>
      </c>
      <c r="N173" s="182" t="s">
        <v>47</v>
      </c>
      <c r="O173" s="65"/>
      <c r="P173" s="183">
        <f>O173*H173</f>
        <v>0</v>
      </c>
      <c r="Q173" s="183">
        <v>0</v>
      </c>
      <c r="R173" s="183">
        <f>Q173*H173</f>
        <v>0</v>
      </c>
      <c r="S173" s="183">
        <v>3.75</v>
      </c>
      <c r="T173" s="184">
        <f>S173*H173</f>
        <v>3.75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5" t="s">
        <v>232</v>
      </c>
      <c r="AT173" s="185" t="s">
        <v>227</v>
      </c>
      <c r="AU173" s="185" t="s">
        <v>86</v>
      </c>
      <c r="AY173" s="18" t="s">
        <v>225</v>
      </c>
      <c r="BE173" s="186">
        <f>IF(N173="základní",J173,0)</f>
        <v>0</v>
      </c>
      <c r="BF173" s="186">
        <f>IF(N173="snížená",J173,0)</f>
        <v>0</v>
      </c>
      <c r="BG173" s="186">
        <f>IF(N173="zákl. přenesená",J173,0)</f>
        <v>0</v>
      </c>
      <c r="BH173" s="186">
        <f>IF(N173="sníž. přenesená",J173,0)</f>
        <v>0</v>
      </c>
      <c r="BI173" s="186">
        <f>IF(N173="nulová",J173,0)</f>
        <v>0</v>
      </c>
      <c r="BJ173" s="18" t="s">
        <v>84</v>
      </c>
      <c r="BK173" s="186">
        <f>ROUND(I173*H173,2)</f>
        <v>0</v>
      </c>
      <c r="BL173" s="18" t="s">
        <v>232</v>
      </c>
      <c r="BM173" s="185" t="s">
        <v>907</v>
      </c>
    </row>
    <row r="174" spans="1:65" s="2" customFormat="1" ht="126.75">
      <c r="A174" s="35"/>
      <c r="B174" s="36"/>
      <c r="C174" s="37"/>
      <c r="D174" s="189" t="s">
        <v>414</v>
      </c>
      <c r="E174" s="37"/>
      <c r="F174" s="220" t="s">
        <v>904</v>
      </c>
      <c r="G174" s="37"/>
      <c r="H174" s="37"/>
      <c r="I174" s="221"/>
      <c r="J174" s="37"/>
      <c r="K174" s="37"/>
      <c r="L174" s="40"/>
      <c r="M174" s="222"/>
      <c r="N174" s="223"/>
      <c r="O174" s="65"/>
      <c r="P174" s="65"/>
      <c r="Q174" s="65"/>
      <c r="R174" s="65"/>
      <c r="S174" s="65"/>
      <c r="T174" s="66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T174" s="18" t="s">
        <v>414</v>
      </c>
      <c r="AU174" s="18" t="s">
        <v>86</v>
      </c>
    </row>
    <row r="175" spans="1:65" s="2" customFormat="1" ht="36">
      <c r="A175" s="35"/>
      <c r="B175" s="36"/>
      <c r="C175" s="174" t="s">
        <v>175</v>
      </c>
      <c r="D175" s="174" t="s">
        <v>227</v>
      </c>
      <c r="E175" s="175" t="s">
        <v>908</v>
      </c>
      <c r="F175" s="176" t="s">
        <v>909</v>
      </c>
      <c r="G175" s="177" t="s">
        <v>559</v>
      </c>
      <c r="H175" s="178">
        <v>24</v>
      </c>
      <c r="I175" s="179"/>
      <c r="J175" s="180">
        <f>ROUND(I175*H175,2)</f>
        <v>0</v>
      </c>
      <c r="K175" s="176" t="s">
        <v>231</v>
      </c>
      <c r="L175" s="40"/>
      <c r="M175" s="181" t="s">
        <v>19</v>
      </c>
      <c r="N175" s="182" t="s">
        <v>47</v>
      </c>
      <c r="O175" s="65"/>
      <c r="P175" s="183">
        <f>O175*H175</f>
        <v>0</v>
      </c>
      <c r="Q175" s="183">
        <v>3.0599999999999999E-2</v>
      </c>
      <c r="R175" s="183">
        <f>Q175*H175</f>
        <v>0.73439999999999994</v>
      </c>
      <c r="S175" s="183">
        <v>0</v>
      </c>
      <c r="T175" s="184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5" t="s">
        <v>232</v>
      </c>
      <c r="AT175" s="185" t="s">
        <v>227</v>
      </c>
      <c r="AU175" s="185" t="s">
        <v>86</v>
      </c>
      <c r="AY175" s="18" t="s">
        <v>225</v>
      </c>
      <c r="BE175" s="186">
        <f>IF(N175="základní",J175,0)</f>
        <v>0</v>
      </c>
      <c r="BF175" s="186">
        <f>IF(N175="snížená",J175,0)</f>
        <v>0</v>
      </c>
      <c r="BG175" s="186">
        <f>IF(N175="zákl. přenesená",J175,0)</f>
        <v>0</v>
      </c>
      <c r="BH175" s="186">
        <f>IF(N175="sníž. přenesená",J175,0)</f>
        <v>0</v>
      </c>
      <c r="BI175" s="186">
        <f>IF(N175="nulová",J175,0)</f>
        <v>0</v>
      </c>
      <c r="BJ175" s="18" t="s">
        <v>84</v>
      </c>
      <c r="BK175" s="186">
        <f>ROUND(I175*H175,2)</f>
        <v>0</v>
      </c>
      <c r="BL175" s="18" t="s">
        <v>232</v>
      </c>
      <c r="BM175" s="185" t="s">
        <v>910</v>
      </c>
    </row>
    <row r="176" spans="1:65" s="2" customFormat="1" ht="19.5">
      <c r="A176" s="35"/>
      <c r="B176" s="36"/>
      <c r="C176" s="37"/>
      <c r="D176" s="189" t="s">
        <v>414</v>
      </c>
      <c r="E176" s="37"/>
      <c r="F176" s="220" t="s">
        <v>911</v>
      </c>
      <c r="G176" s="37"/>
      <c r="H176" s="37"/>
      <c r="I176" s="221"/>
      <c r="J176" s="37"/>
      <c r="K176" s="37"/>
      <c r="L176" s="40"/>
      <c r="M176" s="222"/>
      <c r="N176" s="223"/>
      <c r="O176" s="65"/>
      <c r="P176" s="65"/>
      <c r="Q176" s="65"/>
      <c r="R176" s="65"/>
      <c r="S176" s="65"/>
      <c r="T176" s="66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T176" s="18" t="s">
        <v>414</v>
      </c>
      <c r="AU176" s="18" t="s">
        <v>86</v>
      </c>
    </row>
    <row r="177" spans="1:65" s="13" customFormat="1" ht="11.25">
      <c r="B177" s="187"/>
      <c r="C177" s="188"/>
      <c r="D177" s="189" t="s">
        <v>234</v>
      </c>
      <c r="E177" s="190" t="s">
        <v>19</v>
      </c>
      <c r="F177" s="191" t="s">
        <v>912</v>
      </c>
      <c r="G177" s="188"/>
      <c r="H177" s="192">
        <v>24</v>
      </c>
      <c r="I177" s="193"/>
      <c r="J177" s="188"/>
      <c r="K177" s="188"/>
      <c r="L177" s="194"/>
      <c r="M177" s="195"/>
      <c r="N177" s="196"/>
      <c r="O177" s="196"/>
      <c r="P177" s="196"/>
      <c r="Q177" s="196"/>
      <c r="R177" s="196"/>
      <c r="S177" s="196"/>
      <c r="T177" s="197"/>
      <c r="AT177" s="198" t="s">
        <v>234</v>
      </c>
      <c r="AU177" s="198" t="s">
        <v>86</v>
      </c>
      <c r="AV177" s="13" t="s">
        <v>86</v>
      </c>
      <c r="AW177" s="13" t="s">
        <v>37</v>
      </c>
      <c r="AX177" s="13" t="s">
        <v>84</v>
      </c>
      <c r="AY177" s="198" t="s">
        <v>225</v>
      </c>
    </row>
    <row r="178" spans="1:65" s="2" customFormat="1" ht="24">
      <c r="A178" s="35"/>
      <c r="B178" s="36"/>
      <c r="C178" s="174" t="s">
        <v>178</v>
      </c>
      <c r="D178" s="174" t="s">
        <v>227</v>
      </c>
      <c r="E178" s="175" t="s">
        <v>442</v>
      </c>
      <c r="F178" s="176" t="s">
        <v>443</v>
      </c>
      <c r="G178" s="177" t="s">
        <v>380</v>
      </c>
      <c r="H178" s="178">
        <v>2</v>
      </c>
      <c r="I178" s="179"/>
      <c r="J178" s="180">
        <f>ROUND(I178*H178,2)</f>
        <v>0</v>
      </c>
      <c r="K178" s="176" t="s">
        <v>231</v>
      </c>
      <c r="L178" s="40"/>
      <c r="M178" s="181" t="s">
        <v>19</v>
      </c>
      <c r="N178" s="182" t="s">
        <v>47</v>
      </c>
      <c r="O178" s="65"/>
      <c r="P178" s="183">
        <f>O178*H178</f>
        <v>0</v>
      </c>
      <c r="Q178" s="183">
        <v>2.5018799999999999</v>
      </c>
      <c r="R178" s="183">
        <f>Q178*H178</f>
        <v>5.0037599999999998</v>
      </c>
      <c r="S178" s="183">
        <v>0</v>
      </c>
      <c r="T178" s="184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5" t="s">
        <v>232</v>
      </c>
      <c r="AT178" s="185" t="s">
        <v>227</v>
      </c>
      <c r="AU178" s="185" t="s">
        <v>86</v>
      </c>
      <c r="AY178" s="18" t="s">
        <v>225</v>
      </c>
      <c r="BE178" s="186">
        <f>IF(N178="základní",J178,0)</f>
        <v>0</v>
      </c>
      <c r="BF178" s="186">
        <f>IF(N178="snížená",J178,0)</f>
        <v>0</v>
      </c>
      <c r="BG178" s="186">
        <f>IF(N178="zákl. přenesená",J178,0)</f>
        <v>0</v>
      </c>
      <c r="BH178" s="186">
        <f>IF(N178="sníž. přenesená",J178,0)</f>
        <v>0</v>
      </c>
      <c r="BI178" s="186">
        <f>IF(N178="nulová",J178,0)</f>
        <v>0</v>
      </c>
      <c r="BJ178" s="18" t="s">
        <v>84</v>
      </c>
      <c r="BK178" s="186">
        <f>ROUND(I178*H178,2)</f>
        <v>0</v>
      </c>
      <c r="BL178" s="18" t="s">
        <v>232</v>
      </c>
      <c r="BM178" s="185" t="s">
        <v>1307</v>
      </c>
    </row>
    <row r="179" spans="1:65" s="2" customFormat="1" ht="16.5" customHeight="1">
      <c r="A179" s="35"/>
      <c r="B179" s="36"/>
      <c r="C179" s="210" t="s">
        <v>181</v>
      </c>
      <c r="D179" s="210" t="s">
        <v>410</v>
      </c>
      <c r="E179" s="211" t="s">
        <v>471</v>
      </c>
      <c r="F179" s="212" t="s">
        <v>472</v>
      </c>
      <c r="G179" s="213" t="s">
        <v>230</v>
      </c>
      <c r="H179" s="214">
        <v>11.4</v>
      </c>
      <c r="I179" s="215"/>
      <c r="J179" s="216">
        <f>ROUND(I179*H179,2)</f>
        <v>0</v>
      </c>
      <c r="K179" s="212" t="s">
        <v>19</v>
      </c>
      <c r="L179" s="217"/>
      <c r="M179" s="218" t="s">
        <v>19</v>
      </c>
      <c r="N179" s="219" t="s">
        <v>47</v>
      </c>
      <c r="O179" s="65"/>
      <c r="P179" s="183">
        <f>O179*H179</f>
        <v>0</v>
      </c>
      <c r="Q179" s="183">
        <v>2.4500000000000001E-2</v>
      </c>
      <c r="R179" s="183">
        <f>Q179*H179</f>
        <v>0.27929999999999999</v>
      </c>
      <c r="S179" s="183">
        <v>0</v>
      </c>
      <c r="T179" s="184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5" t="s">
        <v>365</v>
      </c>
      <c r="AT179" s="185" t="s">
        <v>410</v>
      </c>
      <c r="AU179" s="185" t="s">
        <v>86</v>
      </c>
      <c r="AY179" s="18" t="s">
        <v>225</v>
      </c>
      <c r="BE179" s="186">
        <f>IF(N179="základní",J179,0)</f>
        <v>0</v>
      </c>
      <c r="BF179" s="186">
        <f>IF(N179="snížená",J179,0)</f>
        <v>0</v>
      </c>
      <c r="BG179" s="186">
        <f>IF(N179="zákl. přenesená",J179,0)</f>
        <v>0</v>
      </c>
      <c r="BH179" s="186">
        <f>IF(N179="sníž. přenesená",J179,0)</f>
        <v>0</v>
      </c>
      <c r="BI179" s="186">
        <f>IF(N179="nulová",J179,0)</f>
        <v>0</v>
      </c>
      <c r="BJ179" s="18" t="s">
        <v>84</v>
      </c>
      <c r="BK179" s="186">
        <f>ROUND(I179*H179,2)</f>
        <v>0</v>
      </c>
      <c r="BL179" s="18" t="s">
        <v>232</v>
      </c>
      <c r="BM179" s="185" t="s">
        <v>1308</v>
      </c>
    </row>
    <row r="180" spans="1:65" s="13" customFormat="1" ht="11.25">
      <c r="B180" s="187"/>
      <c r="C180" s="188"/>
      <c r="D180" s="189" t="s">
        <v>234</v>
      </c>
      <c r="E180" s="190" t="s">
        <v>654</v>
      </c>
      <c r="F180" s="191" t="s">
        <v>1309</v>
      </c>
      <c r="G180" s="188"/>
      <c r="H180" s="192">
        <v>11.4</v>
      </c>
      <c r="I180" s="193"/>
      <c r="J180" s="188"/>
      <c r="K180" s="188"/>
      <c r="L180" s="194"/>
      <c r="M180" s="195"/>
      <c r="N180" s="196"/>
      <c r="O180" s="196"/>
      <c r="P180" s="196"/>
      <c r="Q180" s="196"/>
      <c r="R180" s="196"/>
      <c r="S180" s="196"/>
      <c r="T180" s="197"/>
      <c r="AT180" s="198" t="s">
        <v>234</v>
      </c>
      <c r="AU180" s="198" t="s">
        <v>86</v>
      </c>
      <c r="AV180" s="13" t="s">
        <v>86</v>
      </c>
      <c r="AW180" s="13" t="s">
        <v>37</v>
      </c>
      <c r="AX180" s="13" t="s">
        <v>84</v>
      </c>
      <c r="AY180" s="198" t="s">
        <v>225</v>
      </c>
    </row>
    <row r="181" spans="1:65" s="2" customFormat="1" ht="24">
      <c r="A181" s="35"/>
      <c r="B181" s="36"/>
      <c r="C181" s="174" t="s">
        <v>184</v>
      </c>
      <c r="D181" s="174" t="s">
        <v>227</v>
      </c>
      <c r="E181" s="175" t="s">
        <v>919</v>
      </c>
      <c r="F181" s="176" t="s">
        <v>920</v>
      </c>
      <c r="G181" s="177" t="s">
        <v>559</v>
      </c>
      <c r="H181" s="178">
        <v>38</v>
      </c>
      <c r="I181" s="179"/>
      <c r="J181" s="180">
        <f>ROUND(I181*H181,2)</f>
        <v>0</v>
      </c>
      <c r="K181" s="176" t="s">
        <v>231</v>
      </c>
      <c r="L181" s="40"/>
      <c r="M181" s="181" t="s">
        <v>19</v>
      </c>
      <c r="N181" s="182" t="s">
        <v>47</v>
      </c>
      <c r="O181" s="65"/>
      <c r="P181" s="183">
        <f>O181*H181</f>
        <v>0</v>
      </c>
      <c r="Q181" s="183">
        <v>1.4999999999999999E-4</v>
      </c>
      <c r="R181" s="183">
        <f>Q181*H181</f>
        <v>5.6999999999999993E-3</v>
      </c>
      <c r="S181" s="183">
        <v>0</v>
      </c>
      <c r="T181" s="184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5" t="s">
        <v>232</v>
      </c>
      <c r="AT181" s="185" t="s">
        <v>227</v>
      </c>
      <c r="AU181" s="185" t="s">
        <v>86</v>
      </c>
      <c r="AY181" s="18" t="s">
        <v>225</v>
      </c>
      <c r="BE181" s="186">
        <f>IF(N181="základní",J181,0)</f>
        <v>0</v>
      </c>
      <c r="BF181" s="186">
        <f>IF(N181="snížená",J181,0)</f>
        <v>0</v>
      </c>
      <c r="BG181" s="186">
        <f>IF(N181="zákl. přenesená",J181,0)</f>
        <v>0</v>
      </c>
      <c r="BH181" s="186">
        <f>IF(N181="sníž. přenesená",J181,0)</f>
        <v>0</v>
      </c>
      <c r="BI181" s="186">
        <f>IF(N181="nulová",J181,0)</f>
        <v>0</v>
      </c>
      <c r="BJ181" s="18" t="s">
        <v>84</v>
      </c>
      <c r="BK181" s="186">
        <f>ROUND(I181*H181,2)</f>
        <v>0</v>
      </c>
      <c r="BL181" s="18" t="s">
        <v>232</v>
      </c>
      <c r="BM181" s="185" t="s">
        <v>921</v>
      </c>
    </row>
    <row r="182" spans="1:65" s="13" customFormat="1" ht="11.25">
      <c r="B182" s="187"/>
      <c r="C182" s="188"/>
      <c r="D182" s="189" t="s">
        <v>234</v>
      </c>
      <c r="E182" s="190" t="s">
        <v>19</v>
      </c>
      <c r="F182" s="191" t="s">
        <v>922</v>
      </c>
      <c r="G182" s="188"/>
      <c r="H182" s="192">
        <v>38</v>
      </c>
      <c r="I182" s="193"/>
      <c r="J182" s="188"/>
      <c r="K182" s="188"/>
      <c r="L182" s="194"/>
      <c r="M182" s="195"/>
      <c r="N182" s="196"/>
      <c r="O182" s="196"/>
      <c r="P182" s="196"/>
      <c r="Q182" s="196"/>
      <c r="R182" s="196"/>
      <c r="S182" s="196"/>
      <c r="T182" s="197"/>
      <c r="AT182" s="198" t="s">
        <v>234</v>
      </c>
      <c r="AU182" s="198" t="s">
        <v>86</v>
      </c>
      <c r="AV182" s="13" t="s">
        <v>86</v>
      </c>
      <c r="AW182" s="13" t="s">
        <v>37</v>
      </c>
      <c r="AX182" s="13" t="s">
        <v>84</v>
      </c>
      <c r="AY182" s="198" t="s">
        <v>225</v>
      </c>
    </row>
    <row r="183" spans="1:65" s="2" customFormat="1" ht="24">
      <c r="A183" s="35"/>
      <c r="B183" s="36"/>
      <c r="C183" s="174" t="s">
        <v>187</v>
      </c>
      <c r="D183" s="174" t="s">
        <v>227</v>
      </c>
      <c r="E183" s="175" t="s">
        <v>923</v>
      </c>
      <c r="F183" s="176" t="s">
        <v>924</v>
      </c>
      <c r="G183" s="177" t="s">
        <v>559</v>
      </c>
      <c r="H183" s="178">
        <v>38</v>
      </c>
      <c r="I183" s="179"/>
      <c r="J183" s="180">
        <f>ROUND(I183*H183,2)</f>
        <v>0</v>
      </c>
      <c r="K183" s="176" t="s">
        <v>231</v>
      </c>
      <c r="L183" s="40"/>
      <c r="M183" s="181" t="s">
        <v>19</v>
      </c>
      <c r="N183" s="182" t="s">
        <v>47</v>
      </c>
      <c r="O183" s="65"/>
      <c r="P183" s="183">
        <f>O183*H183</f>
        <v>0</v>
      </c>
      <c r="Q183" s="183">
        <v>2.0000000000000001E-4</v>
      </c>
      <c r="R183" s="183">
        <f>Q183*H183</f>
        <v>7.6E-3</v>
      </c>
      <c r="S183" s="183">
        <v>0</v>
      </c>
      <c r="T183" s="184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5" t="s">
        <v>232</v>
      </c>
      <c r="AT183" s="185" t="s">
        <v>227</v>
      </c>
      <c r="AU183" s="185" t="s">
        <v>86</v>
      </c>
      <c r="AY183" s="18" t="s">
        <v>225</v>
      </c>
      <c r="BE183" s="186">
        <f>IF(N183="základní",J183,0)</f>
        <v>0</v>
      </c>
      <c r="BF183" s="186">
        <f>IF(N183="snížená",J183,0)</f>
        <v>0</v>
      </c>
      <c r="BG183" s="186">
        <f>IF(N183="zákl. přenesená",J183,0)</f>
        <v>0</v>
      </c>
      <c r="BH183" s="186">
        <f>IF(N183="sníž. přenesená",J183,0)</f>
        <v>0</v>
      </c>
      <c r="BI183" s="186">
        <f>IF(N183="nulová",J183,0)</f>
        <v>0</v>
      </c>
      <c r="BJ183" s="18" t="s">
        <v>84</v>
      </c>
      <c r="BK183" s="186">
        <f>ROUND(I183*H183,2)</f>
        <v>0</v>
      </c>
      <c r="BL183" s="18" t="s">
        <v>232</v>
      </c>
      <c r="BM183" s="185" t="s">
        <v>925</v>
      </c>
    </row>
    <row r="184" spans="1:65" s="13" customFormat="1" ht="11.25">
      <c r="B184" s="187"/>
      <c r="C184" s="188"/>
      <c r="D184" s="189" t="s">
        <v>234</v>
      </c>
      <c r="E184" s="190" t="s">
        <v>19</v>
      </c>
      <c r="F184" s="191" t="s">
        <v>922</v>
      </c>
      <c r="G184" s="188"/>
      <c r="H184" s="192">
        <v>38</v>
      </c>
      <c r="I184" s="193"/>
      <c r="J184" s="188"/>
      <c r="K184" s="188"/>
      <c r="L184" s="194"/>
      <c r="M184" s="195"/>
      <c r="N184" s="196"/>
      <c r="O184" s="196"/>
      <c r="P184" s="196"/>
      <c r="Q184" s="196"/>
      <c r="R184" s="196"/>
      <c r="S184" s="196"/>
      <c r="T184" s="197"/>
      <c r="AT184" s="198" t="s">
        <v>234</v>
      </c>
      <c r="AU184" s="198" t="s">
        <v>86</v>
      </c>
      <c r="AV184" s="13" t="s">
        <v>86</v>
      </c>
      <c r="AW184" s="13" t="s">
        <v>37</v>
      </c>
      <c r="AX184" s="13" t="s">
        <v>84</v>
      </c>
      <c r="AY184" s="198" t="s">
        <v>225</v>
      </c>
    </row>
    <row r="185" spans="1:65" s="2" customFormat="1" ht="36">
      <c r="A185" s="35"/>
      <c r="B185" s="36"/>
      <c r="C185" s="174" t="s">
        <v>595</v>
      </c>
      <c r="D185" s="174" t="s">
        <v>227</v>
      </c>
      <c r="E185" s="175" t="s">
        <v>926</v>
      </c>
      <c r="F185" s="176" t="s">
        <v>927</v>
      </c>
      <c r="G185" s="177" t="s">
        <v>559</v>
      </c>
      <c r="H185" s="178">
        <v>38</v>
      </c>
      <c r="I185" s="179"/>
      <c r="J185" s="180">
        <f>ROUND(I185*H185,2)</f>
        <v>0</v>
      </c>
      <c r="K185" s="176" t="s">
        <v>231</v>
      </c>
      <c r="L185" s="40"/>
      <c r="M185" s="181" t="s">
        <v>19</v>
      </c>
      <c r="N185" s="182" t="s">
        <v>47</v>
      </c>
      <c r="O185" s="65"/>
      <c r="P185" s="183">
        <f>O185*H185</f>
        <v>0</v>
      </c>
      <c r="Q185" s="183">
        <v>0</v>
      </c>
      <c r="R185" s="183">
        <f>Q185*H185</f>
        <v>0</v>
      </c>
      <c r="S185" s="183">
        <v>0</v>
      </c>
      <c r="T185" s="184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5" t="s">
        <v>232</v>
      </c>
      <c r="AT185" s="185" t="s">
        <v>227</v>
      </c>
      <c r="AU185" s="185" t="s">
        <v>86</v>
      </c>
      <c r="AY185" s="18" t="s">
        <v>225</v>
      </c>
      <c r="BE185" s="186">
        <f>IF(N185="základní",J185,0)</f>
        <v>0</v>
      </c>
      <c r="BF185" s="186">
        <f>IF(N185="snížená",J185,0)</f>
        <v>0</v>
      </c>
      <c r="BG185" s="186">
        <f>IF(N185="zákl. přenesená",J185,0)</f>
        <v>0</v>
      </c>
      <c r="BH185" s="186">
        <f>IF(N185="sníž. přenesená",J185,0)</f>
        <v>0</v>
      </c>
      <c r="BI185" s="186">
        <f>IF(N185="nulová",J185,0)</f>
        <v>0</v>
      </c>
      <c r="BJ185" s="18" t="s">
        <v>84</v>
      </c>
      <c r="BK185" s="186">
        <f>ROUND(I185*H185,2)</f>
        <v>0</v>
      </c>
      <c r="BL185" s="18" t="s">
        <v>232</v>
      </c>
      <c r="BM185" s="185" t="s">
        <v>928</v>
      </c>
    </row>
    <row r="186" spans="1:65" s="13" customFormat="1" ht="11.25">
      <c r="B186" s="187"/>
      <c r="C186" s="188"/>
      <c r="D186" s="189" t="s">
        <v>234</v>
      </c>
      <c r="E186" s="190" t="s">
        <v>19</v>
      </c>
      <c r="F186" s="191" t="s">
        <v>922</v>
      </c>
      <c r="G186" s="188"/>
      <c r="H186" s="192">
        <v>38</v>
      </c>
      <c r="I186" s="193"/>
      <c r="J186" s="188"/>
      <c r="K186" s="188"/>
      <c r="L186" s="194"/>
      <c r="M186" s="195"/>
      <c r="N186" s="196"/>
      <c r="O186" s="196"/>
      <c r="P186" s="196"/>
      <c r="Q186" s="196"/>
      <c r="R186" s="196"/>
      <c r="S186" s="196"/>
      <c r="T186" s="197"/>
      <c r="AT186" s="198" t="s">
        <v>234</v>
      </c>
      <c r="AU186" s="198" t="s">
        <v>86</v>
      </c>
      <c r="AV186" s="13" t="s">
        <v>86</v>
      </c>
      <c r="AW186" s="13" t="s">
        <v>37</v>
      </c>
      <c r="AX186" s="13" t="s">
        <v>84</v>
      </c>
      <c r="AY186" s="198" t="s">
        <v>225</v>
      </c>
    </row>
    <row r="187" spans="1:65" s="2" customFormat="1" ht="48">
      <c r="A187" s="35"/>
      <c r="B187" s="36"/>
      <c r="C187" s="174" t="s">
        <v>607</v>
      </c>
      <c r="D187" s="174" t="s">
        <v>227</v>
      </c>
      <c r="E187" s="175" t="s">
        <v>1239</v>
      </c>
      <c r="F187" s="176" t="s">
        <v>1240</v>
      </c>
      <c r="G187" s="177" t="s">
        <v>559</v>
      </c>
      <c r="H187" s="178">
        <v>20</v>
      </c>
      <c r="I187" s="179"/>
      <c r="J187" s="180">
        <f>ROUND(I187*H187,2)</f>
        <v>0</v>
      </c>
      <c r="K187" s="176" t="s">
        <v>231</v>
      </c>
      <c r="L187" s="40"/>
      <c r="M187" s="181" t="s">
        <v>19</v>
      </c>
      <c r="N187" s="182" t="s">
        <v>47</v>
      </c>
      <c r="O187" s="65"/>
      <c r="P187" s="183">
        <f>O187*H187</f>
        <v>0</v>
      </c>
      <c r="Q187" s="183">
        <v>0.14066999999999999</v>
      </c>
      <c r="R187" s="183">
        <f>Q187*H187</f>
        <v>2.8133999999999997</v>
      </c>
      <c r="S187" s="183">
        <v>0</v>
      </c>
      <c r="T187" s="184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5" t="s">
        <v>232</v>
      </c>
      <c r="AT187" s="185" t="s">
        <v>227</v>
      </c>
      <c r="AU187" s="185" t="s">
        <v>86</v>
      </c>
      <c r="AY187" s="18" t="s">
        <v>225</v>
      </c>
      <c r="BE187" s="186">
        <f>IF(N187="základní",J187,0)</f>
        <v>0</v>
      </c>
      <c r="BF187" s="186">
        <f>IF(N187="snížená",J187,0)</f>
        <v>0</v>
      </c>
      <c r="BG187" s="186">
        <f>IF(N187="zákl. přenesená",J187,0)</f>
        <v>0</v>
      </c>
      <c r="BH187" s="186">
        <f>IF(N187="sníž. přenesená",J187,0)</f>
        <v>0</v>
      </c>
      <c r="BI187" s="186">
        <f>IF(N187="nulová",J187,0)</f>
        <v>0</v>
      </c>
      <c r="BJ187" s="18" t="s">
        <v>84</v>
      </c>
      <c r="BK187" s="186">
        <f>ROUND(I187*H187,2)</f>
        <v>0</v>
      </c>
      <c r="BL187" s="18" t="s">
        <v>232</v>
      </c>
      <c r="BM187" s="185" t="s">
        <v>1241</v>
      </c>
    </row>
    <row r="188" spans="1:65" s="13" customFormat="1" ht="11.25">
      <c r="B188" s="187"/>
      <c r="C188" s="188"/>
      <c r="D188" s="189" t="s">
        <v>234</v>
      </c>
      <c r="E188" s="190" t="s">
        <v>19</v>
      </c>
      <c r="F188" s="191" t="s">
        <v>1242</v>
      </c>
      <c r="G188" s="188"/>
      <c r="H188" s="192">
        <v>20</v>
      </c>
      <c r="I188" s="193"/>
      <c r="J188" s="188"/>
      <c r="K188" s="188"/>
      <c r="L188" s="194"/>
      <c r="M188" s="195"/>
      <c r="N188" s="196"/>
      <c r="O188" s="196"/>
      <c r="P188" s="196"/>
      <c r="Q188" s="196"/>
      <c r="R188" s="196"/>
      <c r="S188" s="196"/>
      <c r="T188" s="197"/>
      <c r="AT188" s="198" t="s">
        <v>234</v>
      </c>
      <c r="AU188" s="198" t="s">
        <v>86</v>
      </c>
      <c r="AV188" s="13" t="s">
        <v>86</v>
      </c>
      <c r="AW188" s="13" t="s">
        <v>37</v>
      </c>
      <c r="AX188" s="13" t="s">
        <v>84</v>
      </c>
      <c r="AY188" s="198" t="s">
        <v>225</v>
      </c>
    </row>
    <row r="189" spans="1:65" s="2" customFormat="1" ht="16.5" customHeight="1">
      <c r="A189" s="35"/>
      <c r="B189" s="36"/>
      <c r="C189" s="210" t="s">
        <v>624</v>
      </c>
      <c r="D189" s="210" t="s">
        <v>410</v>
      </c>
      <c r="E189" s="211" t="s">
        <v>1243</v>
      </c>
      <c r="F189" s="212" t="s">
        <v>1244</v>
      </c>
      <c r="G189" s="213" t="s">
        <v>559</v>
      </c>
      <c r="H189" s="214">
        <v>20.399999999999999</v>
      </c>
      <c r="I189" s="215"/>
      <c r="J189" s="216">
        <f>ROUND(I189*H189,2)</f>
        <v>0</v>
      </c>
      <c r="K189" s="212" t="s">
        <v>231</v>
      </c>
      <c r="L189" s="217"/>
      <c r="M189" s="218" t="s">
        <v>19</v>
      </c>
      <c r="N189" s="219" t="s">
        <v>47</v>
      </c>
      <c r="O189" s="65"/>
      <c r="P189" s="183">
        <f>O189*H189</f>
        <v>0</v>
      </c>
      <c r="Q189" s="183">
        <v>0.15</v>
      </c>
      <c r="R189" s="183">
        <f>Q189*H189</f>
        <v>3.0599999999999996</v>
      </c>
      <c r="S189" s="183">
        <v>0</v>
      </c>
      <c r="T189" s="184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5" t="s">
        <v>365</v>
      </c>
      <c r="AT189" s="185" t="s">
        <v>410</v>
      </c>
      <c r="AU189" s="185" t="s">
        <v>86</v>
      </c>
      <c r="AY189" s="18" t="s">
        <v>225</v>
      </c>
      <c r="BE189" s="186">
        <f>IF(N189="základní",J189,0)</f>
        <v>0</v>
      </c>
      <c r="BF189" s="186">
        <f>IF(N189="snížená",J189,0)</f>
        <v>0</v>
      </c>
      <c r="BG189" s="186">
        <f>IF(N189="zákl. přenesená",J189,0)</f>
        <v>0</v>
      </c>
      <c r="BH189" s="186">
        <f>IF(N189="sníž. přenesená",J189,0)</f>
        <v>0</v>
      </c>
      <c r="BI189" s="186">
        <f>IF(N189="nulová",J189,0)</f>
        <v>0</v>
      </c>
      <c r="BJ189" s="18" t="s">
        <v>84</v>
      </c>
      <c r="BK189" s="186">
        <f>ROUND(I189*H189,2)</f>
        <v>0</v>
      </c>
      <c r="BL189" s="18" t="s">
        <v>232</v>
      </c>
      <c r="BM189" s="185" t="s">
        <v>1245</v>
      </c>
    </row>
    <row r="190" spans="1:65" s="13" customFormat="1" ht="11.25">
      <c r="B190" s="187"/>
      <c r="C190" s="188"/>
      <c r="D190" s="189" t="s">
        <v>234</v>
      </c>
      <c r="E190" s="188"/>
      <c r="F190" s="191" t="s">
        <v>1246</v>
      </c>
      <c r="G190" s="188"/>
      <c r="H190" s="192">
        <v>20.399999999999999</v>
      </c>
      <c r="I190" s="193"/>
      <c r="J190" s="188"/>
      <c r="K190" s="188"/>
      <c r="L190" s="194"/>
      <c r="M190" s="195"/>
      <c r="N190" s="196"/>
      <c r="O190" s="196"/>
      <c r="P190" s="196"/>
      <c r="Q190" s="196"/>
      <c r="R190" s="196"/>
      <c r="S190" s="196"/>
      <c r="T190" s="197"/>
      <c r="AT190" s="198" t="s">
        <v>234</v>
      </c>
      <c r="AU190" s="198" t="s">
        <v>86</v>
      </c>
      <c r="AV190" s="13" t="s">
        <v>86</v>
      </c>
      <c r="AW190" s="13" t="s">
        <v>4</v>
      </c>
      <c r="AX190" s="13" t="s">
        <v>84</v>
      </c>
      <c r="AY190" s="198" t="s">
        <v>225</v>
      </c>
    </row>
    <row r="191" spans="1:65" s="2" customFormat="1" ht="36">
      <c r="A191" s="35"/>
      <c r="B191" s="36"/>
      <c r="C191" s="174" t="s">
        <v>630</v>
      </c>
      <c r="D191" s="174" t="s">
        <v>227</v>
      </c>
      <c r="E191" s="175" t="s">
        <v>929</v>
      </c>
      <c r="F191" s="176" t="s">
        <v>930</v>
      </c>
      <c r="G191" s="177" t="s">
        <v>559</v>
      </c>
      <c r="H191" s="178">
        <v>31</v>
      </c>
      <c r="I191" s="179"/>
      <c r="J191" s="180">
        <f>ROUND(I191*H191,2)</f>
        <v>0</v>
      </c>
      <c r="K191" s="176" t="s">
        <v>231</v>
      </c>
      <c r="L191" s="40"/>
      <c r="M191" s="181" t="s">
        <v>19</v>
      </c>
      <c r="N191" s="182" t="s">
        <v>47</v>
      </c>
      <c r="O191" s="65"/>
      <c r="P191" s="183">
        <f>O191*H191</f>
        <v>0</v>
      </c>
      <c r="Q191" s="183">
        <v>0</v>
      </c>
      <c r="R191" s="183">
        <f>Q191*H191</f>
        <v>0</v>
      </c>
      <c r="S191" s="183">
        <v>0</v>
      </c>
      <c r="T191" s="184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5" t="s">
        <v>232</v>
      </c>
      <c r="AT191" s="185" t="s">
        <v>227</v>
      </c>
      <c r="AU191" s="185" t="s">
        <v>86</v>
      </c>
      <c r="AY191" s="18" t="s">
        <v>225</v>
      </c>
      <c r="BE191" s="186">
        <f>IF(N191="základní",J191,0)</f>
        <v>0</v>
      </c>
      <c r="BF191" s="186">
        <f>IF(N191="snížená",J191,0)</f>
        <v>0</v>
      </c>
      <c r="BG191" s="186">
        <f>IF(N191="zákl. přenesená",J191,0)</f>
        <v>0</v>
      </c>
      <c r="BH191" s="186">
        <f>IF(N191="sníž. přenesená",J191,0)</f>
        <v>0</v>
      </c>
      <c r="BI191" s="186">
        <f>IF(N191="nulová",J191,0)</f>
        <v>0</v>
      </c>
      <c r="BJ191" s="18" t="s">
        <v>84</v>
      </c>
      <c r="BK191" s="186">
        <f>ROUND(I191*H191,2)</f>
        <v>0</v>
      </c>
      <c r="BL191" s="18" t="s">
        <v>232</v>
      </c>
      <c r="BM191" s="185" t="s">
        <v>931</v>
      </c>
    </row>
    <row r="192" spans="1:65" s="13" customFormat="1" ht="11.25">
      <c r="B192" s="187"/>
      <c r="C192" s="188"/>
      <c r="D192" s="189" t="s">
        <v>234</v>
      </c>
      <c r="E192" s="190" t="s">
        <v>19</v>
      </c>
      <c r="F192" s="191" t="s">
        <v>932</v>
      </c>
      <c r="G192" s="188"/>
      <c r="H192" s="192">
        <v>31</v>
      </c>
      <c r="I192" s="193"/>
      <c r="J192" s="188"/>
      <c r="K192" s="188"/>
      <c r="L192" s="194"/>
      <c r="M192" s="195"/>
      <c r="N192" s="196"/>
      <c r="O192" s="196"/>
      <c r="P192" s="196"/>
      <c r="Q192" s="196"/>
      <c r="R192" s="196"/>
      <c r="S192" s="196"/>
      <c r="T192" s="197"/>
      <c r="AT192" s="198" t="s">
        <v>234</v>
      </c>
      <c r="AU192" s="198" t="s">
        <v>86</v>
      </c>
      <c r="AV192" s="13" t="s">
        <v>86</v>
      </c>
      <c r="AW192" s="13" t="s">
        <v>37</v>
      </c>
      <c r="AX192" s="13" t="s">
        <v>84</v>
      </c>
      <c r="AY192" s="198" t="s">
        <v>225</v>
      </c>
    </row>
    <row r="193" spans="1:65" s="2" customFormat="1" ht="55.5" customHeight="1">
      <c r="A193" s="35"/>
      <c r="B193" s="36"/>
      <c r="C193" s="174" t="s">
        <v>634</v>
      </c>
      <c r="D193" s="174" t="s">
        <v>227</v>
      </c>
      <c r="E193" s="175" t="s">
        <v>933</v>
      </c>
      <c r="F193" s="176" t="s">
        <v>934</v>
      </c>
      <c r="G193" s="177" t="s">
        <v>559</v>
      </c>
      <c r="H193" s="178">
        <v>31</v>
      </c>
      <c r="I193" s="179"/>
      <c r="J193" s="180">
        <f>ROUND(I193*H193,2)</f>
        <v>0</v>
      </c>
      <c r="K193" s="176" t="s">
        <v>231</v>
      </c>
      <c r="L193" s="40"/>
      <c r="M193" s="181" t="s">
        <v>19</v>
      </c>
      <c r="N193" s="182" t="s">
        <v>47</v>
      </c>
      <c r="O193" s="65"/>
      <c r="P193" s="183">
        <f>O193*H193</f>
        <v>0</v>
      </c>
      <c r="Q193" s="183">
        <v>9.0000000000000006E-5</v>
      </c>
      <c r="R193" s="183">
        <f>Q193*H193</f>
        <v>2.7900000000000004E-3</v>
      </c>
      <c r="S193" s="183">
        <v>0</v>
      </c>
      <c r="T193" s="184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5" t="s">
        <v>232</v>
      </c>
      <c r="AT193" s="185" t="s">
        <v>227</v>
      </c>
      <c r="AU193" s="185" t="s">
        <v>86</v>
      </c>
      <c r="AY193" s="18" t="s">
        <v>225</v>
      </c>
      <c r="BE193" s="186">
        <f>IF(N193="základní",J193,0)</f>
        <v>0</v>
      </c>
      <c r="BF193" s="186">
        <f>IF(N193="snížená",J193,0)</f>
        <v>0</v>
      </c>
      <c r="BG193" s="186">
        <f>IF(N193="zákl. přenesená",J193,0)</f>
        <v>0</v>
      </c>
      <c r="BH193" s="186">
        <f>IF(N193="sníž. přenesená",J193,0)</f>
        <v>0</v>
      </c>
      <c r="BI193" s="186">
        <f>IF(N193="nulová",J193,0)</f>
        <v>0</v>
      </c>
      <c r="BJ193" s="18" t="s">
        <v>84</v>
      </c>
      <c r="BK193" s="186">
        <f>ROUND(I193*H193,2)</f>
        <v>0</v>
      </c>
      <c r="BL193" s="18" t="s">
        <v>232</v>
      </c>
      <c r="BM193" s="185" t="s">
        <v>935</v>
      </c>
    </row>
    <row r="194" spans="1:65" s="13" customFormat="1" ht="11.25">
      <c r="B194" s="187"/>
      <c r="C194" s="188"/>
      <c r="D194" s="189" t="s">
        <v>234</v>
      </c>
      <c r="E194" s="190" t="s">
        <v>19</v>
      </c>
      <c r="F194" s="191" t="s">
        <v>932</v>
      </c>
      <c r="G194" s="188"/>
      <c r="H194" s="192">
        <v>31</v>
      </c>
      <c r="I194" s="193"/>
      <c r="J194" s="188"/>
      <c r="K194" s="188"/>
      <c r="L194" s="194"/>
      <c r="M194" s="195"/>
      <c r="N194" s="196"/>
      <c r="O194" s="196"/>
      <c r="P194" s="196"/>
      <c r="Q194" s="196"/>
      <c r="R194" s="196"/>
      <c r="S194" s="196"/>
      <c r="T194" s="197"/>
      <c r="AT194" s="198" t="s">
        <v>234</v>
      </c>
      <c r="AU194" s="198" t="s">
        <v>86</v>
      </c>
      <c r="AV194" s="13" t="s">
        <v>86</v>
      </c>
      <c r="AW194" s="13" t="s">
        <v>37</v>
      </c>
      <c r="AX194" s="13" t="s">
        <v>84</v>
      </c>
      <c r="AY194" s="198" t="s">
        <v>225</v>
      </c>
    </row>
    <row r="195" spans="1:65" s="2" customFormat="1" ht="24">
      <c r="A195" s="35"/>
      <c r="B195" s="36"/>
      <c r="C195" s="174" t="s">
        <v>640</v>
      </c>
      <c r="D195" s="174" t="s">
        <v>227</v>
      </c>
      <c r="E195" s="175" t="s">
        <v>571</v>
      </c>
      <c r="F195" s="176" t="s">
        <v>572</v>
      </c>
      <c r="G195" s="177" t="s">
        <v>559</v>
      </c>
      <c r="H195" s="178">
        <v>54</v>
      </c>
      <c r="I195" s="179"/>
      <c r="J195" s="180">
        <f>ROUND(I195*H195,2)</f>
        <v>0</v>
      </c>
      <c r="K195" s="176" t="s">
        <v>231</v>
      </c>
      <c r="L195" s="40"/>
      <c r="M195" s="181" t="s">
        <v>19</v>
      </c>
      <c r="N195" s="182" t="s">
        <v>47</v>
      </c>
      <c r="O195" s="65"/>
      <c r="P195" s="183">
        <f>O195*H195</f>
        <v>0</v>
      </c>
      <c r="Q195" s="183">
        <v>0</v>
      </c>
      <c r="R195" s="183">
        <f>Q195*H195</f>
        <v>0</v>
      </c>
      <c r="S195" s="183">
        <v>0</v>
      </c>
      <c r="T195" s="184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5" t="s">
        <v>232</v>
      </c>
      <c r="AT195" s="185" t="s">
        <v>227</v>
      </c>
      <c r="AU195" s="185" t="s">
        <v>86</v>
      </c>
      <c r="AY195" s="18" t="s">
        <v>225</v>
      </c>
      <c r="BE195" s="186">
        <f>IF(N195="základní",J195,0)</f>
        <v>0</v>
      </c>
      <c r="BF195" s="186">
        <f>IF(N195="snížená",J195,0)</f>
        <v>0</v>
      </c>
      <c r="BG195" s="186">
        <f>IF(N195="zákl. přenesená",J195,0)</f>
        <v>0</v>
      </c>
      <c r="BH195" s="186">
        <f>IF(N195="sníž. přenesená",J195,0)</f>
        <v>0</v>
      </c>
      <c r="BI195" s="186">
        <f>IF(N195="nulová",J195,0)</f>
        <v>0</v>
      </c>
      <c r="BJ195" s="18" t="s">
        <v>84</v>
      </c>
      <c r="BK195" s="186">
        <f>ROUND(I195*H195,2)</f>
        <v>0</v>
      </c>
      <c r="BL195" s="18" t="s">
        <v>232</v>
      </c>
      <c r="BM195" s="185" t="s">
        <v>936</v>
      </c>
    </row>
    <row r="196" spans="1:65" s="13" customFormat="1" ht="11.25">
      <c r="B196" s="187"/>
      <c r="C196" s="188"/>
      <c r="D196" s="189" t="s">
        <v>234</v>
      </c>
      <c r="E196" s="190" t="s">
        <v>19</v>
      </c>
      <c r="F196" s="191" t="s">
        <v>932</v>
      </c>
      <c r="G196" s="188"/>
      <c r="H196" s="192">
        <v>31</v>
      </c>
      <c r="I196" s="193"/>
      <c r="J196" s="188"/>
      <c r="K196" s="188"/>
      <c r="L196" s="194"/>
      <c r="M196" s="195"/>
      <c r="N196" s="196"/>
      <c r="O196" s="196"/>
      <c r="P196" s="196"/>
      <c r="Q196" s="196"/>
      <c r="R196" s="196"/>
      <c r="S196" s="196"/>
      <c r="T196" s="197"/>
      <c r="AT196" s="198" t="s">
        <v>234</v>
      </c>
      <c r="AU196" s="198" t="s">
        <v>86</v>
      </c>
      <c r="AV196" s="13" t="s">
        <v>86</v>
      </c>
      <c r="AW196" s="13" t="s">
        <v>37</v>
      </c>
      <c r="AX196" s="13" t="s">
        <v>76</v>
      </c>
      <c r="AY196" s="198" t="s">
        <v>225</v>
      </c>
    </row>
    <row r="197" spans="1:65" s="13" customFormat="1" ht="11.25">
      <c r="B197" s="187"/>
      <c r="C197" s="188"/>
      <c r="D197" s="189" t="s">
        <v>234</v>
      </c>
      <c r="E197" s="190" t="s">
        <v>19</v>
      </c>
      <c r="F197" s="191" t="s">
        <v>1247</v>
      </c>
      <c r="G197" s="188"/>
      <c r="H197" s="192">
        <v>23</v>
      </c>
      <c r="I197" s="193"/>
      <c r="J197" s="188"/>
      <c r="K197" s="188"/>
      <c r="L197" s="194"/>
      <c r="M197" s="195"/>
      <c r="N197" s="196"/>
      <c r="O197" s="196"/>
      <c r="P197" s="196"/>
      <c r="Q197" s="196"/>
      <c r="R197" s="196"/>
      <c r="S197" s="196"/>
      <c r="T197" s="197"/>
      <c r="AT197" s="198" t="s">
        <v>234</v>
      </c>
      <c r="AU197" s="198" t="s">
        <v>86</v>
      </c>
      <c r="AV197" s="13" t="s">
        <v>86</v>
      </c>
      <c r="AW197" s="13" t="s">
        <v>37</v>
      </c>
      <c r="AX197" s="13" t="s">
        <v>76</v>
      </c>
      <c r="AY197" s="198" t="s">
        <v>225</v>
      </c>
    </row>
    <row r="198" spans="1:65" s="14" customFormat="1" ht="11.25">
      <c r="B198" s="199"/>
      <c r="C198" s="200"/>
      <c r="D198" s="189" t="s">
        <v>234</v>
      </c>
      <c r="E198" s="201" t="s">
        <v>19</v>
      </c>
      <c r="F198" s="202" t="s">
        <v>245</v>
      </c>
      <c r="G198" s="200"/>
      <c r="H198" s="203">
        <v>54</v>
      </c>
      <c r="I198" s="204"/>
      <c r="J198" s="200"/>
      <c r="K198" s="200"/>
      <c r="L198" s="205"/>
      <c r="M198" s="206"/>
      <c r="N198" s="207"/>
      <c r="O198" s="207"/>
      <c r="P198" s="207"/>
      <c r="Q198" s="207"/>
      <c r="R198" s="207"/>
      <c r="S198" s="207"/>
      <c r="T198" s="208"/>
      <c r="AT198" s="209" t="s">
        <v>234</v>
      </c>
      <c r="AU198" s="209" t="s">
        <v>86</v>
      </c>
      <c r="AV198" s="14" t="s">
        <v>232</v>
      </c>
      <c r="AW198" s="14" t="s">
        <v>37</v>
      </c>
      <c r="AX198" s="14" t="s">
        <v>84</v>
      </c>
      <c r="AY198" s="209" t="s">
        <v>225</v>
      </c>
    </row>
    <row r="199" spans="1:65" s="2" customFormat="1" ht="24">
      <c r="A199" s="35"/>
      <c r="B199" s="36"/>
      <c r="C199" s="174" t="s">
        <v>644</v>
      </c>
      <c r="D199" s="174" t="s">
        <v>227</v>
      </c>
      <c r="E199" s="175" t="s">
        <v>938</v>
      </c>
      <c r="F199" s="176" t="s">
        <v>939</v>
      </c>
      <c r="G199" s="177" t="s">
        <v>559</v>
      </c>
      <c r="H199" s="178">
        <v>23</v>
      </c>
      <c r="I199" s="179"/>
      <c r="J199" s="180">
        <f>ROUND(I199*H199,2)</f>
        <v>0</v>
      </c>
      <c r="K199" s="176" t="s">
        <v>231</v>
      </c>
      <c r="L199" s="40"/>
      <c r="M199" s="181" t="s">
        <v>19</v>
      </c>
      <c r="N199" s="182" t="s">
        <v>47</v>
      </c>
      <c r="O199" s="65"/>
      <c r="P199" s="183">
        <f>O199*H199</f>
        <v>0</v>
      </c>
      <c r="Q199" s="183">
        <v>0</v>
      </c>
      <c r="R199" s="183">
        <f>Q199*H199</f>
        <v>0</v>
      </c>
      <c r="S199" s="183">
        <v>0</v>
      </c>
      <c r="T199" s="184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5" t="s">
        <v>232</v>
      </c>
      <c r="AT199" s="185" t="s">
        <v>227</v>
      </c>
      <c r="AU199" s="185" t="s">
        <v>86</v>
      </c>
      <c r="AY199" s="18" t="s">
        <v>225</v>
      </c>
      <c r="BE199" s="186">
        <f>IF(N199="základní",J199,0)</f>
        <v>0</v>
      </c>
      <c r="BF199" s="186">
        <f>IF(N199="snížená",J199,0)</f>
        <v>0</v>
      </c>
      <c r="BG199" s="186">
        <f>IF(N199="zákl. přenesená",J199,0)</f>
        <v>0</v>
      </c>
      <c r="BH199" s="186">
        <f>IF(N199="sníž. přenesená",J199,0)</f>
        <v>0</v>
      </c>
      <c r="BI199" s="186">
        <f>IF(N199="nulová",J199,0)</f>
        <v>0</v>
      </c>
      <c r="BJ199" s="18" t="s">
        <v>84</v>
      </c>
      <c r="BK199" s="186">
        <f>ROUND(I199*H199,2)</f>
        <v>0</v>
      </c>
      <c r="BL199" s="18" t="s">
        <v>232</v>
      </c>
      <c r="BM199" s="185" t="s">
        <v>940</v>
      </c>
    </row>
    <row r="200" spans="1:65" s="13" customFormat="1" ht="11.25">
      <c r="B200" s="187"/>
      <c r="C200" s="188"/>
      <c r="D200" s="189" t="s">
        <v>234</v>
      </c>
      <c r="E200" s="190" t="s">
        <v>19</v>
      </c>
      <c r="F200" s="191" t="s">
        <v>1247</v>
      </c>
      <c r="G200" s="188"/>
      <c r="H200" s="192">
        <v>23</v>
      </c>
      <c r="I200" s="193"/>
      <c r="J200" s="188"/>
      <c r="K200" s="188"/>
      <c r="L200" s="194"/>
      <c r="M200" s="195"/>
      <c r="N200" s="196"/>
      <c r="O200" s="196"/>
      <c r="P200" s="196"/>
      <c r="Q200" s="196"/>
      <c r="R200" s="196"/>
      <c r="S200" s="196"/>
      <c r="T200" s="197"/>
      <c r="AT200" s="198" t="s">
        <v>234</v>
      </c>
      <c r="AU200" s="198" t="s">
        <v>86</v>
      </c>
      <c r="AV200" s="13" t="s">
        <v>86</v>
      </c>
      <c r="AW200" s="13" t="s">
        <v>37</v>
      </c>
      <c r="AX200" s="13" t="s">
        <v>84</v>
      </c>
      <c r="AY200" s="198" t="s">
        <v>225</v>
      </c>
    </row>
    <row r="201" spans="1:65" s="2" customFormat="1" ht="24">
      <c r="A201" s="35"/>
      <c r="B201" s="36"/>
      <c r="C201" s="174" t="s">
        <v>650</v>
      </c>
      <c r="D201" s="174" t="s">
        <v>227</v>
      </c>
      <c r="E201" s="175" t="s">
        <v>941</v>
      </c>
      <c r="F201" s="176" t="s">
        <v>942</v>
      </c>
      <c r="G201" s="177" t="s">
        <v>559</v>
      </c>
      <c r="H201" s="178">
        <v>23</v>
      </c>
      <c r="I201" s="179"/>
      <c r="J201" s="180">
        <f>ROUND(I201*H201,2)</f>
        <v>0</v>
      </c>
      <c r="K201" s="176" t="s">
        <v>231</v>
      </c>
      <c r="L201" s="40"/>
      <c r="M201" s="181" t="s">
        <v>19</v>
      </c>
      <c r="N201" s="182" t="s">
        <v>47</v>
      </c>
      <c r="O201" s="65"/>
      <c r="P201" s="183">
        <f>O201*H201</f>
        <v>0</v>
      </c>
      <c r="Q201" s="183">
        <v>3.0000000000000001E-5</v>
      </c>
      <c r="R201" s="183">
        <f>Q201*H201</f>
        <v>6.8999999999999997E-4</v>
      </c>
      <c r="S201" s="183">
        <v>0</v>
      </c>
      <c r="T201" s="184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5" t="s">
        <v>232</v>
      </c>
      <c r="AT201" s="185" t="s">
        <v>227</v>
      </c>
      <c r="AU201" s="185" t="s">
        <v>86</v>
      </c>
      <c r="AY201" s="18" t="s">
        <v>225</v>
      </c>
      <c r="BE201" s="186">
        <f>IF(N201="základní",J201,0)</f>
        <v>0</v>
      </c>
      <c r="BF201" s="186">
        <f>IF(N201="snížená",J201,0)</f>
        <v>0</v>
      </c>
      <c r="BG201" s="186">
        <f>IF(N201="zákl. přenesená",J201,0)</f>
        <v>0</v>
      </c>
      <c r="BH201" s="186">
        <f>IF(N201="sníž. přenesená",J201,0)</f>
        <v>0</v>
      </c>
      <c r="BI201" s="186">
        <f>IF(N201="nulová",J201,0)</f>
        <v>0</v>
      </c>
      <c r="BJ201" s="18" t="s">
        <v>84</v>
      </c>
      <c r="BK201" s="186">
        <f>ROUND(I201*H201,2)</f>
        <v>0</v>
      </c>
      <c r="BL201" s="18" t="s">
        <v>232</v>
      </c>
      <c r="BM201" s="185" t="s">
        <v>943</v>
      </c>
    </row>
    <row r="202" spans="1:65" s="13" customFormat="1" ht="11.25">
      <c r="B202" s="187"/>
      <c r="C202" s="188"/>
      <c r="D202" s="189" t="s">
        <v>234</v>
      </c>
      <c r="E202" s="190" t="s">
        <v>19</v>
      </c>
      <c r="F202" s="191" t="s">
        <v>1247</v>
      </c>
      <c r="G202" s="188"/>
      <c r="H202" s="192">
        <v>23</v>
      </c>
      <c r="I202" s="193"/>
      <c r="J202" s="188"/>
      <c r="K202" s="188"/>
      <c r="L202" s="194"/>
      <c r="M202" s="195"/>
      <c r="N202" s="196"/>
      <c r="O202" s="196"/>
      <c r="P202" s="196"/>
      <c r="Q202" s="196"/>
      <c r="R202" s="196"/>
      <c r="S202" s="196"/>
      <c r="T202" s="197"/>
      <c r="AT202" s="198" t="s">
        <v>234</v>
      </c>
      <c r="AU202" s="198" t="s">
        <v>86</v>
      </c>
      <c r="AV202" s="13" t="s">
        <v>86</v>
      </c>
      <c r="AW202" s="13" t="s">
        <v>37</v>
      </c>
      <c r="AX202" s="13" t="s">
        <v>84</v>
      </c>
      <c r="AY202" s="198" t="s">
        <v>225</v>
      </c>
    </row>
    <row r="203" spans="1:65" s="2" customFormat="1" ht="36">
      <c r="A203" s="35"/>
      <c r="B203" s="36"/>
      <c r="C203" s="174" t="s">
        <v>944</v>
      </c>
      <c r="D203" s="174" t="s">
        <v>227</v>
      </c>
      <c r="E203" s="175" t="s">
        <v>574</v>
      </c>
      <c r="F203" s="176" t="s">
        <v>575</v>
      </c>
      <c r="G203" s="177" t="s">
        <v>576</v>
      </c>
      <c r="H203" s="178">
        <v>4</v>
      </c>
      <c r="I203" s="179"/>
      <c r="J203" s="180">
        <f>ROUND(I203*H203,2)</f>
        <v>0</v>
      </c>
      <c r="K203" s="176" t="s">
        <v>231</v>
      </c>
      <c r="L203" s="40"/>
      <c r="M203" s="181" t="s">
        <v>19</v>
      </c>
      <c r="N203" s="182" t="s">
        <v>47</v>
      </c>
      <c r="O203" s="65"/>
      <c r="P203" s="183">
        <f>O203*H203</f>
        <v>0</v>
      </c>
      <c r="Q203" s="183">
        <v>0</v>
      </c>
      <c r="R203" s="183">
        <f>Q203*H203</f>
        <v>0</v>
      </c>
      <c r="S203" s="183">
        <v>0</v>
      </c>
      <c r="T203" s="184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5" t="s">
        <v>232</v>
      </c>
      <c r="AT203" s="185" t="s">
        <v>227</v>
      </c>
      <c r="AU203" s="185" t="s">
        <v>86</v>
      </c>
      <c r="AY203" s="18" t="s">
        <v>225</v>
      </c>
      <c r="BE203" s="186">
        <f>IF(N203="základní",J203,0)</f>
        <v>0</v>
      </c>
      <c r="BF203" s="186">
        <f>IF(N203="snížená",J203,0)</f>
        <v>0</v>
      </c>
      <c r="BG203" s="186">
        <f>IF(N203="zákl. přenesená",J203,0)</f>
        <v>0</v>
      </c>
      <c r="BH203" s="186">
        <f>IF(N203="sníž. přenesená",J203,0)</f>
        <v>0</v>
      </c>
      <c r="BI203" s="186">
        <f>IF(N203="nulová",J203,0)</f>
        <v>0</v>
      </c>
      <c r="BJ203" s="18" t="s">
        <v>84</v>
      </c>
      <c r="BK203" s="186">
        <f>ROUND(I203*H203,2)</f>
        <v>0</v>
      </c>
      <c r="BL203" s="18" t="s">
        <v>232</v>
      </c>
      <c r="BM203" s="185" t="s">
        <v>1248</v>
      </c>
    </row>
    <row r="204" spans="1:65" s="2" customFormat="1" ht="78" customHeight="1">
      <c r="A204" s="35"/>
      <c r="B204" s="36"/>
      <c r="C204" s="174" t="s">
        <v>946</v>
      </c>
      <c r="D204" s="174" t="s">
        <v>227</v>
      </c>
      <c r="E204" s="175" t="s">
        <v>947</v>
      </c>
      <c r="F204" s="176" t="s">
        <v>948</v>
      </c>
      <c r="G204" s="177" t="s">
        <v>559</v>
      </c>
      <c r="H204" s="178">
        <v>24</v>
      </c>
      <c r="I204" s="179"/>
      <c r="J204" s="180">
        <f>ROUND(I204*H204,2)</f>
        <v>0</v>
      </c>
      <c r="K204" s="176" t="s">
        <v>231</v>
      </c>
      <c r="L204" s="40"/>
      <c r="M204" s="181" t="s">
        <v>19</v>
      </c>
      <c r="N204" s="182" t="s">
        <v>47</v>
      </c>
      <c r="O204" s="65"/>
      <c r="P204" s="183">
        <f>O204*H204</f>
        <v>0</v>
      </c>
      <c r="Q204" s="183">
        <v>9.0000000000000006E-5</v>
      </c>
      <c r="R204" s="183">
        <f>Q204*H204</f>
        <v>2.16E-3</v>
      </c>
      <c r="S204" s="183">
        <v>1.2E-2</v>
      </c>
      <c r="T204" s="184">
        <f>S204*H204</f>
        <v>0.28800000000000003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5" t="s">
        <v>232</v>
      </c>
      <c r="AT204" s="185" t="s">
        <v>227</v>
      </c>
      <c r="AU204" s="185" t="s">
        <v>86</v>
      </c>
      <c r="AY204" s="18" t="s">
        <v>225</v>
      </c>
      <c r="BE204" s="186">
        <f>IF(N204="základní",J204,0)</f>
        <v>0</v>
      </c>
      <c r="BF204" s="186">
        <f>IF(N204="snížená",J204,0)</f>
        <v>0</v>
      </c>
      <c r="BG204" s="186">
        <f>IF(N204="zákl. přenesená",J204,0)</f>
        <v>0</v>
      </c>
      <c r="BH204" s="186">
        <f>IF(N204="sníž. přenesená",J204,0)</f>
        <v>0</v>
      </c>
      <c r="BI204" s="186">
        <f>IF(N204="nulová",J204,0)</f>
        <v>0</v>
      </c>
      <c r="BJ204" s="18" t="s">
        <v>84</v>
      </c>
      <c r="BK204" s="186">
        <f>ROUND(I204*H204,2)</f>
        <v>0</v>
      </c>
      <c r="BL204" s="18" t="s">
        <v>232</v>
      </c>
      <c r="BM204" s="185" t="s">
        <v>949</v>
      </c>
    </row>
    <row r="205" spans="1:65" s="2" customFormat="1" ht="19.5">
      <c r="A205" s="35"/>
      <c r="B205" s="36"/>
      <c r="C205" s="37"/>
      <c r="D205" s="189" t="s">
        <v>414</v>
      </c>
      <c r="E205" s="37"/>
      <c r="F205" s="220" t="s">
        <v>950</v>
      </c>
      <c r="G205" s="37"/>
      <c r="H205" s="37"/>
      <c r="I205" s="221"/>
      <c r="J205" s="37"/>
      <c r="K205" s="37"/>
      <c r="L205" s="40"/>
      <c r="M205" s="222"/>
      <c r="N205" s="223"/>
      <c r="O205" s="65"/>
      <c r="P205" s="65"/>
      <c r="Q205" s="65"/>
      <c r="R205" s="65"/>
      <c r="S205" s="65"/>
      <c r="T205" s="66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T205" s="18" t="s">
        <v>414</v>
      </c>
      <c r="AU205" s="18" t="s">
        <v>86</v>
      </c>
    </row>
    <row r="206" spans="1:65" s="13" customFormat="1" ht="11.25">
      <c r="B206" s="187"/>
      <c r="C206" s="188"/>
      <c r="D206" s="189" t="s">
        <v>234</v>
      </c>
      <c r="E206" s="190" t="s">
        <v>783</v>
      </c>
      <c r="F206" s="191" t="s">
        <v>1035</v>
      </c>
      <c r="G206" s="188"/>
      <c r="H206" s="192">
        <v>24</v>
      </c>
      <c r="I206" s="193"/>
      <c r="J206" s="188"/>
      <c r="K206" s="188"/>
      <c r="L206" s="194"/>
      <c r="M206" s="195"/>
      <c r="N206" s="196"/>
      <c r="O206" s="196"/>
      <c r="P206" s="196"/>
      <c r="Q206" s="196"/>
      <c r="R206" s="196"/>
      <c r="S206" s="196"/>
      <c r="T206" s="197"/>
      <c r="AT206" s="198" t="s">
        <v>234</v>
      </c>
      <c r="AU206" s="198" t="s">
        <v>86</v>
      </c>
      <c r="AV206" s="13" t="s">
        <v>86</v>
      </c>
      <c r="AW206" s="13" t="s">
        <v>37</v>
      </c>
      <c r="AX206" s="13" t="s">
        <v>84</v>
      </c>
      <c r="AY206" s="198" t="s">
        <v>225</v>
      </c>
    </row>
    <row r="207" spans="1:65" s="2" customFormat="1" ht="55.5" customHeight="1">
      <c r="A207" s="35"/>
      <c r="B207" s="36"/>
      <c r="C207" s="174" t="s">
        <v>952</v>
      </c>
      <c r="D207" s="174" t="s">
        <v>227</v>
      </c>
      <c r="E207" s="175" t="s">
        <v>608</v>
      </c>
      <c r="F207" s="176" t="s">
        <v>667</v>
      </c>
      <c r="G207" s="177" t="s">
        <v>230</v>
      </c>
      <c r="H207" s="178">
        <v>11.4</v>
      </c>
      <c r="I207" s="179"/>
      <c r="J207" s="180">
        <f>ROUND(I207*H207,2)</f>
        <v>0</v>
      </c>
      <c r="K207" s="176" t="s">
        <v>19</v>
      </c>
      <c r="L207" s="40"/>
      <c r="M207" s="181" t="s">
        <v>19</v>
      </c>
      <c r="N207" s="182" t="s">
        <v>47</v>
      </c>
      <c r="O207" s="65"/>
      <c r="P207" s="183">
        <f>O207*H207</f>
        <v>0</v>
      </c>
      <c r="Q207" s="183">
        <v>0</v>
      </c>
      <c r="R207" s="183">
        <f>Q207*H207</f>
        <v>0</v>
      </c>
      <c r="S207" s="183">
        <v>0</v>
      </c>
      <c r="T207" s="184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5" t="s">
        <v>232</v>
      </c>
      <c r="AT207" s="185" t="s">
        <v>227</v>
      </c>
      <c r="AU207" s="185" t="s">
        <v>86</v>
      </c>
      <c r="AY207" s="18" t="s">
        <v>225</v>
      </c>
      <c r="BE207" s="186">
        <f>IF(N207="základní",J207,0)</f>
        <v>0</v>
      </c>
      <c r="BF207" s="186">
        <f>IF(N207="snížená",J207,0)</f>
        <v>0</v>
      </c>
      <c r="BG207" s="186">
        <f>IF(N207="zákl. přenesená",J207,0)</f>
        <v>0</v>
      </c>
      <c r="BH207" s="186">
        <f>IF(N207="sníž. přenesená",J207,0)</f>
        <v>0</v>
      </c>
      <c r="BI207" s="186">
        <f>IF(N207="nulová",J207,0)</f>
        <v>0</v>
      </c>
      <c r="BJ207" s="18" t="s">
        <v>84</v>
      </c>
      <c r="BK207" s="186">
        <f>ROUND(I207*H207,2)</f>
        <v>0</v>
      </c>
      <c r="BL207" s="18" t="s">
        <v>232</v>
      </c>
      <c r="BM207" s="185" t="s">
        <v>955</v>
      </c>
    </row>
    <row r="208" spans="1:65" s="2" customFormat="1" ht="19.5">
      <c r="A208" s="35"/>
      <c r="B208" s="36"/>
      <c r="C208" s="37"/>
      <c r="D208" s="189" t="s">
        <v>414</v>
      </c>
      <c r="E208" s="37"/>
      <c r="F208" s="220" t="s">
        <v>669</v>
      </c>
      <c r="G208" s="37"/>
      <c r="H208" s="37"/>
      <c r="I208" s="221"/>
      <c r="J208" s="37"/>
      <c r="K208" s="37"/>
      <c r="L208" s="40"/>
      <c r="M208" s="222"/>
      <c r="N208" s="223"/>
      <c r="O208" s="65"/>
      <c r="P208" s="65"/>
      <c r="Q208" s="65"/>
      <c r="R208" s="65"/>
      <c r="S208" s="65"/>
      <c r="T208" s="66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T208" s="18" t="s">
        <v>414</v>
      </c>
      <c r="AU208" s="18" t="s">
        <v>86</v>
      </c>
    </row>
    <row r="209" spans="1:65" s="13" customFormat="1" ht="11.25">
      <c r="B209" s="187"/>
      <c r="C209" s="188"/>
      <c r="D209" s="189" t="s">
        <v>234</v>
      </c>
      <c r="E209" s="190" t="s">
        <v>19</v>
      </c>
      <c r="F209" s="191" t="s">
        <v>670</v>
      </c>
      <c r="G209" s="188"/>
      <c r="H209" s="192">
        <v>11.4</v>
      </c>
      <c r="I209" s="193"/>
      <c r="J209" s="188"/>
      <c r="K209" s="188"/>
      <c r="L209" s="194"/>
      <c r="M209" s="195"/>
      <c r="N209" s="196"/>
      <c r="O209" s="196"/>
      <c r="P209" s="196"/>
      <c r="Q209" s="196"/>
      <c r="R209" s="196"/>
      <c r="S209" s="196"/>
      <c r="T209" s="197"/>
      <c r="AT209" s="198" t="s">
        <v>234</v>
      </c>
      <c r="AU209" s="198" t="s">
        <v>86</v>
      </c>
      <c r="AV209" s="13" t="s">
        <v>86</v>
      </c>
      <c r="AW209" s="13" t="s">
        <v>37</v>
      </c>
      <c r="AX209" s="13" t="s">
        <v>84</v>
      </c>
      <c r="AY209" s="198" t="s">
        <v>225</v>
      </c>
    </row>
    <row r="210" spans="1:65" s="12" customFormat="1" ht="22.9" customHeight="1">
      <c r="B210" s="158"/>
      <c r="C210" s="159"/>
      <c r="D210" s="160" t="s">
        <v>75</v>
      </c>
      <c r="E210" s="172" t="s">
        <v>628</v>
      </c>
      <c r="F210" s="172" t="s">
        <v>629</v>
      </c>
      <c r="G210" s="159"/>
      <c r="H210" s="159"/>
      <c r="I210" s="162"/>
      <c r="J210" s="173">
        <f>BK210</f>
        <v>0</v>
      </c>
      <c r="K210" s="159"/>
      <c r="L210" s="164"/>
      <c r="M210" s="165"/>
      <c r="N210" s="166"/>
      <c r="O210" s="166"/>
      <c r="P210" s="167">
        <f>SUM(P211:P216)</f>
        <v>0</v>
      </c>
      <c r="Q210" s="166"/>
      <c r="R210" s="167">
        <f>SUM(R211:R216)</f>
        <v>0</v>
      </c>
      <c r="S210" s="166"/>
      <c r="T210" s="168">
        <f>SUM(T211:T216)</f>
        <v>0</v>
      </c>
      <c r="AR210" s="169" t="s">
        <v>84</v>
      </c>
      <c r="AT210" s="170" t="s">
        <v>75</v>
      </c>
      <c r="AU210" s="170" t="s">
        <v>84</v>
      </c>
      <c r="AY210" s="169" t="s">
        <v>225</v>
      </c>
      <c r="BK210" s="171">
        <f>SUM(BK211:BK216)</f>
        <v>0</v>
      </c>
    </row>
    <row r="211" spans="1:65" s="2" customFormat="1" ht="36">
      <c r="A211" s="35"/>
      <c r="B211" s="36"/>
      <c r="C211" s="174" t="s">
        <v>954</v>
      </c>
      <c r="D211" s="174" t="s">
        <v>227</v>
      </c>
      <c r="E211" s="175" t="s">
        <v>631</v>
      </c>
      <c r="F211" s="176" t="s">
        <v>632</v>
      </c>
      <c r="G211" s="177" t="s">
        <v>361</v>
      </c>
      <c r="H211" s="178">
        <v>35.904000000000003</v>
      </c>
      <c r="I211" s="179"/>
      <c r="J211" s="180">
        <f>ROUND(I211*H211,2)</f>
        <v>0</v>
      </c>
      <c r="K211" s="176" t="s">
        <v>231</v>
      </c>
      <c r="L211" s="40"/>
      <c r="M211" s="181" t="s">
        <v>19</v>
      </c>
      <c r="N211" s="182" t="s">
        <v>47</v>
      </c>
      <c r="O211" s="65"/>
      <c r="P211" s="183">
        <f>O211*H211</f>
        <v>0</v>
      </c>
      <c r="Q211" s="183">
        <v>0</v>
      </c>
      <c r="R211" s="183">
        <f>Q211*H211</f>
        <v>0</v>
      </c>
      <c r="S211" s="183">
        <v>0</v>
      </c>
      <c r="T211" s="184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5" t="s">
        <v>232</v>
      </c>
      <c r="AT211" s="185" t="s">
        <v>227</v>
      </c>
      <c r="AU211" s="185" t="s">
        <v>86</v>
      </c>
      <c r="AY211" s="18" t="s">
        <v>225</v>
      </c>
      <c r="BE211" s="186">
        <f>IF(N211="základní",J211,0)</f>
        <v>0</v>
      </c>
      <c r="BF211" s="186">
        <f>IF(N211="snížená",J211,0)</f>
        <v>0</v>
      </c>
      <c r="BG211" s="186">
        <f>IF(N211="zákl. přenesená",J211,0)</f>
        <v>0</v>
      </c>
      <c r="BH211" s="186">
        <f>IF(N211="sníž. přenesená",J211,0)</f>
        <v>0</v>
      </c>
      <c r="BI211" s="186">
        <f>IF(N211="nulová",J211,0)</f>
        <v>0</v>
      </c>
      <c r="BJ211" s="18" t="s">
        <v>84</v>
      </c>
      <c r="BK211" s="186">
        <f>ROUND(I211*H211,2)</f>
        <v>0</v>
      </c>
      <c r="BL211" s="18" t="s">
        <v>232</v>
      </c>
      <c r="BM211" s="185" t="s">
        <v>671</v>
      </c>
    </row>
    <row r="212" spans="1:65" s="2" customFormat="1" ht="36">
      <c r="A212" s="35"/>
      <c r="B212" s="36"/>
      <c r="C212" s="174" t="s">
        <v>956</v>
      </c>
      <c r="D212" s="174" t="s">
        <v>227</v>
      </c>
      <c r="E212" s="175" t="s">
        <v>635</v>
      </c>
      <c r="F212" s="176" t="s">
        <v>636</v>
      </c>
      <c r="G212" s="177" t="s">
        <v>361</v>
      </c>
      <c r="H212" s="178">
        <v>359.04</v>
      </c>
      <c r="I212" s="179"/>
      <c r="J212" s="180">
        <f>ROUND(I212*H212,2)</f>
        <v>0</v>
      </c>
      <c r="K212" s="176" t="s">
        <v>231</v>
      </c>
      <c r="L212" s="40"/>
      <c r="M212" s="181" t="s">
        <v>19</v>
      </c>
      <c r="N212" s="182" t="s">
        <v>47</v>
      </c>
      <c r="O212" s="65"/>
      <c r="P212" s="183">
        <f>O212*H212</f>
        <v>0</v>
      </c>
      <c r="Q212" s="183">
        <v>0</v>
      </c>
      <c r="R212" s="183">
        <f>Q212*H212</f>
        <v>0</v>
      </c>
      <c r="S212" s="183">
        <v>0</v>
      </c>
      <c r="T212" s="184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5" t="s">
        <v>232</v>
      </c>
      <c r="AT212" s="185" t="s">
        <v>227</v>
      </c>
      <c r="AU212" s="185" t="s">
        <v>86</v>
      </c>
      <c r="AY212" s="18" t="s">
        <v>225</v>
      </c>
      <c r="BE212" s="186">
        <f>IF(N212="základní",J212,0)</f>
        <v>0</v>
      </c>
      <c r="BF212" s="186">
        <f>IF(N212="snížená",J212,0)</f>
        <v>0</v>
      </c>
      <c r="BG212" s="186">
        <f>IF(N212="zákl. přenesená",J212,0)</f>
        <v>0</v>
      </c>
      <c r="BH212" s="186">
        <f>IF(N212="sníž. přenesená",J212,0)</f>
        <v>0</v>
      </c>
      <c r="BI212" s="186">
        <f>IF(N212="nulová",J212,0)</f>
        <v>0</v>
      </c>
      <c r="BJ212" s="18" t="s">
        <v>84</v>
      </c>
      <c r="BK212" s="186">
        <f>ROUND(I212*H212,2)</f>
        <v>0</v>
      </c>
      <c r="BL212" s="18" t="s">
        <v>232</v>
      </c>
      <c r="BM212" s="185" t="s">
        <v>672</v>
      </c>
    </row>
    <row r="213" spans="1:65" s="13" customFormat="1" ht="11.25">
      <c r="B213" s="187"/>
      <c r="C213" s="188"/>
      <c r="D213" s="189" t="s">
        <v>234</v>
      </c>
      <c r="E213" s="188"/>
      <c r="F213" s="191" t="s">
        <v>1362</v>
      </c>
      <c r="G213" s="188"/>
      <c r="H213" s="192">
        <v>359.04</v>
      </c>
      <c r="I213" s="193"/>
      <c r="J213" s="188"/>
      <c r="K213" s="188"/>
      <c r="L213" s="194"/>
      <c r="M213" s="195"/>
      <c r="N213" s="196"/>
      <c r="O213" s="196"/>
      <c r="P213" s="196"/>
      <c r="Q213" s="196"/>
      <c r="R213" s="196"/>
      <c r="S213" s="196"/>
      <c r="T213" s="197"/>
      <c r="AT213" s="198" t="s">
        <v>234</v>
      </c>
      <c r="AU213" s="198" t="s">
        <v>86</v>
      </c>
      <c r="AV213" s="13" t="s">
        <v>86</v>
      </c>
      <c r="AW213" s="13" t="s">
        <v>4</v>
      </c>
      <c r="AX213" s="13" t="s">
        <v>84</v>
      </c>
      <c r="AY213" s="198" t="s">
        <v>225</v>
      </c>
    </row>
    <row r="214" spans="1:65" s="2" customFormat="1" ht="44.25" customHeight="1">
      <c r="A214" s="35"/>
      <c r="B214" s="36"/>
      <c r="C214" s="174" t="s">
        <v>957</v>
      </c>
      <c r="D214" s="174" t="s">
        <v>227</v>
      </c>
      <c r="E214" s="175" t="s">
        <v>641</v>
      </c>
      <c r="F214" s="176" t="s">
        <v>642</v>
      </c>
      <c r="G214" s="177" t="s">
        <v>361</v>
      </c>
      <c r="H214" s="178">
        <v>6.4630000000000001</v>
      </c>
      <c r="I214" s="179"/>
      <c r="J214" s="180">
        <f>ROUND(I214*H214,2)</f>
        <v>0</v>
      </c>
      <c r="K214" s="176" t="s">
        <v>231</v>
      </c>
      <c r="L214" s="40"/>
      <c r="M214" s="181" t="s">
        <v>19</v>
      </c>
      <c r="N214" s="182" t="s">
        <v>47</v>
      </c>
      <c r="O214" s="65"/>
      <c r="P214" s="183">
        <f>O214*H214</f>
        <v>0</v>
      </c>
      <c r="Q214" s="183">
        <v>0</v>
      </c>
      <c r="R214" s="183">
        <f>Q214*H214</f>
        <v>0</v>
      </c>
      <c r="S214" s="183">
        <v>0</v>
      </c>
      <c r="T214" s="184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5" t="s">
        <v>232</v>
      </c>
      <c r="AT214" s="185" t="s">
        <v>227</v>
      </c>
      <c r="AU214" s="185" t="s">
        <v>86</v>
      </c>
      <c r="AY214" s="18" t="s">
        <v>225</v>
      </c>
      <c r="BE214" s="186">
        <f>IF(N214="základní",J214,0)</f>
        <v>0</v>
      </c>
      <c r="BF214" s="186">
        <f>IF(N214="snížená",J214,0)</f>
        <v>0</v>
      </c>
      <c r="BG214" s="186">
        <f>IF(N214="zákl. přenesená",J214,0)</f>
        <v>0</v>
      </c>
      <c r="BH214" s="186">
        <f>IF(N214="sníž. přenesená",J214,0)</f>
        <v>0</v>
      </c>
      <c r="BI214" s="186">
        <f>IF(N214="nulová",J214,0)</f>
        <v>0</v>
      </c>
      <c r="BJ214" s="18" t="s">
        <v>84</v>
      </c>
      <c r="BK214" s="186">
        <f>ROUND(I214*H214,2)</f>
        <v>0</v>
      </c>
      <c r="BL214" s="18" t="s">
        <v>232</v>
      </c>
      <c r="BM214" s="185" t="s">
        <v>960</v>
      </c>
    </row>
    <row r="215" spans="1:65" s="2" customFormat="1" ht="44.25" customHeight="1">
      <c r="A215" s="35"/>
      <c r="B215" s="36"/>
      <c r="C215" s="174" t="s">
        <v>959</v>
      </c>
      <c r="D215" s="174" t="s">
        <v>227</v>
      </c>
      <c r="E215" s="175" t="s">
        <v>645</v>
      </c>
      <c r="F215" s="176" t="s">
        <v>646</v>
      </c>
      <c r="G215" s="177" t="s">
        <v>361</v>
      </c>
      <c r="H215" s="178">
        <v>11.286</v>
      </c>
      <c r="I215" s="179"/>
      <c r="J215" s="180">
        <f>ROUND(I215*H215,2)</f>
        <v>0</v>
      </c>
      <c r="K215" s="176" t="s">
        <v>231</v>
      </c>
      <c r="L215" s="40"/>
      <c r="M215" s="181" t="s">
        <v>19</v>
      </c>
      <c r="N215" s="182" t="s">
        <v>47</v>
      </c>
      <c r="O215" s="65"/>
      <c r="P215" s="183">
        <f>O215*H215</f>
        <v>0</v>
      </c>
      <c r="Q215" s="183">
        <v>0</v>
      </c>
      <c r="R215" s="183">
        <f>Q215*H215</f>
        <v>0</v>
      </c>
      <c r="S215" s="183">
        <v>0</v>
      </c>
      <c r="T215" s="184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5" t="s">
        <v>232</v>
      </c>
      <c r="AT215" s="185" t="s">
        <v>227</v>
      </c>
      <c r="AU215" s="185" t="s">
        <v>86</v>
      </c>
      <c r="AY215" s="18" t="s">
        <v>225</v>
      </c>
      <c r="BE215" s="186">
        <f>IF(N215="základní",J215,0)</f>
        <v>0</v>
      </c>
      <c r="BF215" s="186">
        <f>IF(N215="snížená",J215,0)</f>
        <v>0</v>
      </c>
      <c r="BG215" s="186">
        <f>IF(N215="zákl. přenesená",J215,0)</f>
        <v>0</v>
      </c>
      <c r="BH215" s="186">
        <f>IF(N215="sníž. přenesená",J215,0)</f>
        <v>0</v>
      </c>
      <c r="BI215" s="186">
        <f>IF(N215="nulová",J215,0)</f>
        <v>0</v>
      </c>
      <c r="BJ215" s="18" t="s">
        <v>84</v>
      </c>
      <c r="BK215" s="186">
        <f>ROUND(I215*H215,2)</f>
        <v>0</v>
      </c>
      <c r="BL215" s="18" t="s">
        <v>232</v>
      </c>
      <c r="BM215" s="185" t="s">
        <v>966</v>
      </c>
    </row>
    <row r="216" spans="1:65" s="2" customFormat="1" ht="44.25" customHeight="1">
      <c r="A216" s="35"/>
      <c r="B216" s="36"/>
      <c r="C216" s="174" t="s">
        <v>961</v>
      </c>
      <c r="D216" s="174" t="s">
        <v>227</v>
      </c>
      <c r="E216" s="175" t="s">
        <v>968</v>
      </c>
      <c r="F216" s="176" t="s">
        <v>841</v>
      </c>
      <c r="G216" s="177" t="s">
        <v>361</v>
      </c>
      <c r="H216" s="178">
        <v>14.16</v>
      </c>
      <c r="I216" s="179"/>
      <c r="J216" s="180">
        <f>ROUND(I216*H216,2)</f>
        <v>0</v>
      </c>
      <c r="K216" s="176" t="s">
        <v>231</v>
      </c>
      <c r="L216" s="40"/>
      <c r="M216" s="181" t="s">
        <v>19</v>
      </c>
      <c r="N216" s="182" t="s">
        <v>47</v>
      </c>
      <c r="O216" s="65"/>
      <c r="P216" s="183">
        <f>O216*H216</f>
        <v>0</v>
      </c>
      <c r="Q216" s="183">
        <v>0</v>
      </c>
      <c r="R216" s="183">
        <f>Q216*H216</f>
        <v>0</v>
      </c>
      <c r="S216" s="183">
        <v>0</v>
      </c>
      <c r="T216" s="184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5" t="s">
        <v>232</v>
      </c>
      <c r="AT216" s="185" t="s">
        <v>227</v>
      </c>
      <c r="AU216" s="185" t="s">
        <v>86</v>
      </c>
      <c r="AY216" s="18" t="s">
        <v>225</v>
      </c>
      <c r="BE216" s="186">
        <f>IF(N216="základní",J216,0)</f>
        <v>0</v>
      </c>
      <c r="BF216" s="186">
        <f>IF(N216="snížená",J216,0)</f>
        <v>0</v>
      </c>
      <c r="BG216" s="186">
        <f>IF(N216="zákl. přenesená",J216,0)</f>
        <v>0</v>
      </c>
      <c r="BH216" s="186">
        <f>IF(N216="sníž. přenesená",J216,0)</f>
        <v>0</v>
      </c>
      <c r="BI216" s="186">
        <f>IF(N216="nulová",J216,0)</f>
        <v>0</v>
      </c>
      <c r="BJ216" s="18" t="s">
        <v>84</v>
      </c>
      <c r="BK216" s="186">
        <f>ROUND(I216*H216,2)</f>
        <v>0</v>
      </c>
      <c r="BL216" s="18" t="s">
        <v>232</v>
      </c>
      <c r="BM216" s="185" t="s">
        <v>969</v>
      </c>
    </row>
    <row r="217" spans="1:65" s="12" customFormat="1" ht="22.9" customHeight="1">
      <c r="B217" s="158"/>
      <c r="C217" s="159"/>
      <c r="D217" s="160" t="s">
        <v>75</v>
      </c>
      <c r="E217" s="172" t="s">
        <v>648</v>
      </c>
      <c r="F217" s="172" t="s">
        <v>649</v>
      </c>
      <c r="G217" s="159"/>
      <c r="H217" s="159"/>
      <c r="I217" s="162"/>
      <c r="J217" s="173">
        <f>BK217</f>
        <v>0</v>
      </c>
      <c r="K217" s="159"/>
      <c r="L217" s="164"/>
      <c r="M217" s="165"/>
      <c r="N217" s="166"/>
      <c r="O217" s="166"/>
      <c r="P217" s="167">
        <f>P218</f>
        <v>0</v>
      </c>
      <c r="Q217" s="166"/>
      <c r="R217" s="167">
        <f>R218</f>
        <v>0</v>
      </c>
      <c r="S217" s="166"/>
      <c r="T217" s="168">
        <f>T218</f>
        <v>0</v>
      </c>
      <c r="AR217" s="169" t="s">
        <v>84</v>
      </c>
      <c r="AT217" s="170" t="s">
        <v>75</v>
      </c>
      <c r="AU217" s="170" t="s">
        <v>84</v>
      </c>
      <c r="AY217" s="169" t="s">
        <v>225</v>
      </c>
      <c r="BK217" s="171">
        <f>BK218</f>
        <v>0</v>
      </c>
    </row>
    <row r="218" spans="1:65" s="2" customFormat="1" ht="44.25" customHeight="1">
      <c r="A218" s="35"/>
      <c r="B218" s="36"/>
      <c r="C218" s="174" t="s">
        <v>965</v>
      </c>
      <c r="D218" s="174" t="s">
        <v>227</v>
      </c>
      <c r="E218" s="175" t="s">
        <v>674</v>
      </c>
      <c r="F218" s="176" t="s">
        <v>675</v>
      </c>
      <c r="G218" s="177" t="s">
        <v>361</v>
      </c>
      <c r="H218" s="178">
        <v>67.923000000000002</v>
      </c>
      <c r="I218" s="179"/>
      <c r="J218" s="180">
        <f>ROUND(I218*H218,2)</f>
        <v>0</v>
      </c>
      <c r="K218" s="176" t="s">
        <v>231</v>
      </c>
      <c r="L218" s="40"/>
      <c r="M218" s="181" t="s">
        <v>19</v>
      </c>
      <c r="N218" s="182" t="s">
        <v>47</v>
      </c>
      <c r="O218" s="65"/>
      <c r="P218" s="183">
        <f>O218*H218</f>
        <v>0</v>
      </c>
      <c r="Q218" s="183">
        <v>0</v>
      </c>
      <c r="R218" s="183">
        <f>Q218*H218</f>
        <v>0</v>
      </c>
      <c r="S218" s="183">
        <v>0</v>
      </c>
      <c r="T218" s="184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5" t="s">
        <v>232</v>
      </c>
      <c r="AT218" s="185" t="s">
        <v>227</v>
      </c>
      <c r="AU218" s="185" t="s">
        <v>86</v>
      </c>
      <c r="AY218" s="18" t="s">
        <v>225</v>
      </c>
      <c r="BE218" s="186">
        <f>IF(N218="základní",J218,0)</f>
        <v>0</v>
      </c>
      <c r="BF218" s="186">
        <f>IF(N218="snížená",J218,0)</f>
        <v>0</v>
      </c>
      <c r="BG218" s="186">
        <f>IF(N218="zákl. přenesená",J218,0)</f>
        <v>0</v>
      </c>
      <c r="BH218" s="186">
        <f>IF(N218="sníž. přenesená",J218,0)</f>
        <v>0</v>
      </c>
      <c r="BI218" s="186">
        <f>IF(N218="nulová",J218,0)</f>
        <v>0</v>
      </c>
      <c r="BJ218" s="18" t="s">
        <v>84</v>
      </c>
      <c r="BK218" s="186">
        <f>ROUND(I218*H218,2)</f>
        <v>0</v>
      </c>
      <c r="BL218" s="18" t="s">
        <v>232</v>
      </c>
      <c r="BM218" s="185" t="s">
        <v>971</v>
      </c>
    </row>
    <row r="219" spans="1:65" s="12" customFormat="1" ht="25.9" customHeight="1">
      <c r="B219" s="158"/>
      <c r="C219" s="159"/>
      <c r="D219" s="160" t="s">
        <v>75</v>
      </c>
      <c r="E219" s="161" t="s">
        <v>677</v>
      </c>
      <c r="F219" s="161" t="s">
        <v>678</v>
      </c>
      <c r="G219" s="159"/>
      <c r="H219" s="159"/>
      <c r="I219" s="162"/>
      <c r="J219" s="163">
        <f>BK219</f>
        <v>0</v>
      </c>
      <c r="K219" s="159"/>
      <c r="L219" s="164"/>
      <c r="M219" s="165"/>
      <c r="N219" s="166"/>
      <c r="O219" s="166"/>
      <c r="P219" s="167">
        <f>P220+P232</f>
        <v>0</v>
      </c>
      <c r="Q219" s="166"/>
      <c r="R219" s="167">
        <f>R220+R232</f>
        <v>0.34283919999999996</v>
      </c>
      <c r="S219" s="166"/>
      <c r="T219" s="168">
        <f>T220+T232</f>
        <v>0.245</v>
      </c>
      <c r="AR219" s="169" t="s">
        <v>86</v>
      </c>
      <c r="AT219" s="170" t="s">
        <v>75</v>
      </c>
      <c r="AU219" s="170" t="s">
        <v>76</v>
      </c>
      <c r="AY219" s="169" t="s">
        <v>225</v>
      </c>
      <c r="BK219" s="171">
        <f>BK220+BK232</f>
        <v>0</v>
      </c>
    </row>
    <row r="220" spans="1:65" s="12" customFormat="1" ht="22.9" customHeight="1">
      <c r="B220" s="158"/>
      <c r="C220" s="159"/>
      <c r="D220" s="160" t="s">
        <v>75</v>
      </c>
      <c r="E220" s="172" t="s">
        <v>679</v>
      </c>
      <c r="F220" s="172" t="s">
        <v>680</v>
      </c>
      <c r="G220" s="159"/>
      <c r="H220" s="159"/>
      <c r="I220" s="162"/>
      <c r="J220" s="173">
        <f>BK220</f>
        <v>0</v>
      </c>
      <c r="K220" s="159"/>
      <c r="L220" s="164"/>
      <c r="M220" s="165"/>
      <c r="N220" s="166"/>
      <c r="O220" s="166"/>
      <c r="P220" s="167">
        <f>SUM(P221:P231)</f>
        <v>0</v>
      </c>
      <c r="Q220" s="166"/>
      <c r="R220" s="167">
        <f>SUM(R221:R231)</f>
        <v>0.32129999999999997</v>
      </c>
      <c r="S220" s="166"/>
      <c r="T220" s="168">
        <f>SUM(T221:T231)</f>
        <v>0.245</v>
      </c>
      <c r="AR220" s="169" t="s">
        <v>86</v>
      </c>
      <c r="AT220" s="170" t="s">
        <v>75</v>
      </c>
      <c r="AU220" s="170" t="s">
        <v>84</v>
      </c>
      <c r="AY220" s="169" t="s">
        <v>225</v>
      </c>
      <c r="BK220" s="171">
        <f>SUM(BK221:BK231)</f>
        <v>0</v>
      </c>
    </row>
    <row r="221" spans="1:65" s="2" customFormat="1" ht="24">
      <c r="A221" s="35"/>
      <c r="B221" s="36"/>
      <c r="C221" s="174" t="s">
        <v>967</v>
      </c>
      <c r="D221" s="174" t="s">
        <v>227</v>
      </c>
      <c r="E221" s="175" t="s">
        <v>681</v>
      </c>
      <c r="F221" s="176" t="s">
        <v>682</v>
      </c>
      <c r="G221" s="177" t="s">
        <v>683</v>
      </c>
      <c r="H221" s="178">
        <v>306</v>
      </c>
      <c r="I221" s="179"/>
      <c r="J221" s="180">
        <f>ROUND(I221*H221,2)</f>
        <v>0</v>
      </c>
      <c r="K221" s="176" t="s">
        <v>231</v>
      </c>
      <c r="L221" s="40"/>
      <c r="M221" s="181" t="s">
        <v>19</v>
      </c>
      <c r="N221" s="182" t="s">
        <v>47</v>
      </c>
      <c r="O221" s="65"/>
      <c r="P221" s="183">
        <f>O221*H221</f>
        <v>0</v>
      </c>
      <c r="Q221" s="183">
        <v>5.0000000000000002E-5</v>
      </c>
      <c r="R221" s="183">
        <f>Q221*H221</f>
        <v>1.5300000000000001E-2</v>
      </c>
      <c r="S221" s="183">
        <v>0</v>
      </c>
      <c r="T221" s="184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5" t="s">
        <v>128</v>
      </c>
      <c r="AT221" s="185" t="s">
        <v>227</v>
      </c>
      <c r="AU221" s="185" t="s">
        <v>86</v>
      </c>
      <c r="AY221" s="18" t="s">
        <v>225</v>
      </c>
      <c r="BE221" s="186">
        <f>IF(N221="základní",J221,0)</f>
        <v>0</v>
      </c>
      <c r="BF221" s="186">
        <f>IF(N221="snížená",J221,0)</f>
        <v>0</v>
      </c>
      <c r="BG221" s="186">
        <f>IF(N221="zákl. přenesená",J221,0)</f>
        <v>0</v>
      </c>
      <c r="BH221" s="186">
        <f>IF(N221="sníž. přenesená",J221,0)</f>
        <v>0</v>
      </c>
      <c r="BI221" s="186">
        <f>IF(N221="nulová",J221,0)</f>
        <v>0</v>
      </c>
      <c r="BJ221" s="18" t="s">
        <v>84</v>
      </c>
      <c r="BK221" s="186">
        <f>ROUND(I221*H221,2)</f>
        <v>0</v>
      </c>
      <c r="BL221" s="18" t="s">
        <v>128</v>
      </c>
      <c r="BM221" s="185" t="s">
        <v>684</v>
      </c>
    </row>
    <row r="222" spans="1:65" s="13" customFormat="1" ht="11.25">
      <c r="B222" s="187"/>
      <c r="C222" s="188"/>
      <c r="D222" s="189" t="s">
        <v>234</v>
      </c>
      <c r="E222" s="190" t="s">
        <v>19</v>
      </c>
      <c r="F222" s="191" t="s">
        <v>1363</v>
      </c>
      <c r="G222" s="188"/>
      <c r="H222" s="192">
        <v>306</v>
      </c>
      <c r="I222" s="193"/>
      <c r="J222" s="188"/>
      <c r="K222" s="188"/>
      <c r="L222" s="194"/>
      <c r="M222" s="195"/>
      <c r="N222" s="196"/>
      <c r="O222" s="196"/>
      <c r="P222" s="196"/>
      <c r="Q222" s="196"/>
      <c r="R222" s="196"/>
      <c r="S222" s="196"/>
      <c r="T222" s="197"/>
      <c r="AT222" s="198" t="s">
        <v>234</v>
      </c>
      <c r="AU222" s="198" t="s">
        <v>86</v>
      </c>
      <c r="AV222" s="13" t="s">
        <v>86</v>
      </c>
      <c r="AW222" s="13" t="s">
        <v>37</v>
      </c>
      <c r="AX222" s="13" t="s">
        <v>84</v>
      </c>
      <c r="AY222" s="198" t="s">
        <v>225</v>
      </c>
    </row>
    <row r="223" spans="1:65" s="2" customFormat="1" ht="16.5" customHeight="1">
      <c r="A223" s="35"/>
      <c r="B223" s="36"/>
      <c r="C223" s="210" t="s">
        <v>970</v>
      </c>
      <c r="D223" s="210" t="s">
        <v>410</v>
      </c>
      <c r="E223" s="211" t="s">
        <v>686</v>
      </c>
      <c r="F223" s="212" t="s">
        <v>687</v>
      </c>
      <c r="G223" s="213" t="s">
        <v>361</v>
      </c>
      <c r="H223" s="214">
        <v>0.30599999999999999</v>
      </c>
      <c r="I223" s="215"/>
      <c r="J223" s="216">
        <f>ROUND(I223*H223,2)</f>
        <v>0</v>
      </c>
      <c r="K223" s="212" t="s">
        <v>19</v>
      </c>
      <c r="L223" s="217"/>
      <c r="M223" s="218" t="s">
        <v>19</v>
      </c>
      <c r="N223" s="219" t="s">
        <v>47</v>
      </c>
      <c r="O223" s="65"/>
      <c r="P223" s="183">
        <f>O223*H223</f>
        <v>0</v>
      </c>
      <c r="Q223" s="183">
        <v>1</v>
      </c>
      <c r="R223" s="183">
        <f>Q223*H223</f>
        <v>0.30599999999999999</v>
      </c>
      <c r="S223" s="183">
        <v>0</v>
      </c>
      <c r="T223" s="184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5" t="s">
        <v>175</v>
      </c>
      <c r="AT223" s="185" t="s">
        <v>410</v>
      </c>
      <c r="AU223" s="185" t="s">
        <v>86</v>
      </c>
      <c r="AY223" s="18" t="s">
        <v>225</v>
      </c>
      <c r="BE223" s="186">
        <f>IF(N223="základní",J223,0)</f>
        <v>0</v>
      </c>
      <c r="BF223" s="186">
        <f>IF(N223="snížená",J223,0)</f>
        <v>0</v>
      </c>
      <c r="BG223" s="186">
        <f>IF(N223="zákl. přenesená",J223,0)</f>
        <v>0</v>
      </c>
      <c r="BH223" s="186">
        <f>IF(N223="sníž. přenesená",J223,0)</f>
        <v>0</v>
      </c>
      <c r="BI223" s="186">
        <f>IF(N223="nulová",J223,0)</f>
        <v>0</v>
      </c>
      <c r="BJ223" s="18" t="s">
        <v>84</v>
      </c>
      <c r="BK223" s="186">
        <f>ROUND(I223*H223,2)</f>
        <v>0</v>
      </c>
      <c r="BL223" s="18" t="s">
        <v>128</v>
      </c>
      <c r="BM223" s="185" t="s">
        <v>688</v>
      </c>
    </row>
    <row r="224" spans="1:65" s="2" customFormat="1" ht="19.5">
      <c r="A224" s="35"/>
      <c r="B224" s="36"/>
      <c r="C224" s="37"/>
      <c r="D224" s="189" t="s">
        <v>414</v>
      </c>
      <c r="E224" s="37"/>
      <c r="F224" s="220" t="s">
        <v>689</v>
      </c>
      <c r="G224" s="37"/>
      <c r="H224" s="37"/>
      <c r="I224" s="221"/>
      <c r="J224" s="37"/>
      <c r="K224" s="37"/>
      <c r="L224" s="40"/>
      <c r="M224" s="222"/>
      <c r="N224" s="223"/>
      <c r="O224" s="65"/>
      <c r="P224" s="65"/>
      <c r="Q224" s="65"/>
      <c r="R224" s="65"/>
      <c r="S224" s="65"/>
      <c r="T224" s="66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T224" s="18" t="s">
        <v>414</v>
      </c>
      <c r="AU224" s="18" t="s">
        <v>86</v>
      </c>
    </row>
    <row r="225" spans="1:65" s="13" customFormat="1" ht="11.25">
      <c r="B225" s="187"/>
      <c r="C225" s="188"/>
      <c r="D225" s="189" t="s">
        <v>234</v>
      </c>
      <c r="E225" s="188"/>
      <c r="F225" s="191" t="s">
        <v>1364</v>
      </c>
      <c r="G225" s="188"/>
      <c r="H225" s="192">
        <v>0.30599999999999999</v>
      </c>
      <c r="I225" s="193"/>
      <c r="J225" s="188"/>
      <c r="K225" s="188"/>
      <c r="L225" s="194"/>
      <c r="M225" s="195"/>
      <c r="N225" s="196"/>
      <c r="O225" s="196"/>
      <c r="P225" s="196"/>
      <c r="Q225" s="196"/>
      <c r="R225" s="196"/>
      <c r="S225" s="196"/>
      <c r="T225" s="197"/>
      <c r="AT225" s="198" t="s">
        <v>234</v>
      </c>
      <c r="AU225" s="198" t="s">
        <v>86</v>
      </c>
      <c r="AV225" s="13" t="s">
        <v>86</v>
      </c>
      <c r="AW225" s="13" t="s">
        <v>4</v>
      </c>
      <c r="AX225" s="13" t="s">
        <v>84</v>
      </c>
      <c r="AY225" s="198" t="s">
        <v>225</v>
      </c>
    </row>
    <row r="226" spans="1:65" s="2" customFormat="1" ht="24">
      <c r="A226" s="35"/>
      <c r="B226" s="36"/>
      <c r="C226" s="174" t="s">
        <v>972</v>
      </c>
      <c r="D226" s="174" t="s">
        <v>227</v>
      </c>
      <c r="E226" s="175" t="s">
        <v>691</v>
      </c>
      <c r="F226" s="176" t="s">
        <v>692</v>
      </c>
      <c r="G226" s="177" t="s">
        <v>683</v>
      </c>
      <c r="H226" s="178">
        <v>245</v>
      </c>
      <c r="I226" s="179"/>
      <c r="J226" s="180">
        <f>ROUND(I226*H226,2)</f>
        <v>0</v>
      </c>
      <c r="K226" s="176" t="s">
        <v>231</v>
      </c>
      <c r="L226" s="40"/>
      <c r="M226" s="181" t="s">
        <v>19</v>
      </c>
      <c r="N226" s="182" t="s">
        <v>47</v>
      </c>
      <c r="O226" s="65"/>
      <c r="P226" s="183">
        <f>O226*H226</f>
        <v>0</v>
      </c>
      <c r="Q226" s="183">
        <v>0</v>
      </c>
      <c r="R226" s="183">
        <f>Q226*H226</f>
        <v>0</v>
      </c>
      <c r="S226" s="183">
        <v>1E-3</v>
      </c>
      <c r="T226" s="184">
        <f>S226*H226</f>
        <v>0.245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5" t="s">
        <v>128</v>
      </c>
      <c r="AT226" s="185" t="s">
        <v>227</v>
      </c>
      <c r="AU226" s="185" t="s">
        <v>86</v>
      </c>
      <c r="AY226" s="18" t="s">
        <v>225</v>
      </c>
      <c r="BE226" s="186">
        <f>IF(N226="základní",J226,0)</f>
        <v>0</v>
      </c>
      <c r="BF226" s="186">
        <f>IF(N226="snížená",J226,0)</f>
        <v>0</v>
      </c>
      <c r="BG226" s="186">
        <f>IF(N226="zákl. přenesená",J226,0)</f>
        <v>0</v>
      </c>
      <c r="BH226" s="186">
        <f>IF(N226="sníž. přenesená",J226,0)</f>
        <v>0</v>
      </c>
      <c r="BI226" s="186">
        <f>IF(N226="nulová",J226,0)</f>
        <v>0</v>
      </c>
      <c r="BJ226" s="18" t="s">
        <v>84</v>
      </c>
      <c r="BK226" s="186">
        <f>ROUND(I226*H226,2)</f>
        <v>0</v>
      </c>
      <c r="BL226" s="18" t="s">
        <v>128</v>
      </c>
      <c r="BM226" s="185" t="s">
        <v>693</v>
      </c>
    </row>
    <row r="227" spans="1:65" s="13" customFormat="1" ht="11.25">
      <c r="B227" s="187"/>
      <c r="C227" s="188"/>
      <c r="D227" s="189" t="s">
        <v>234</v>
      </c>
      <c r="E227" s="190" t="s">
        <v>19</v>
      </c>
      <c r="F227" s="191" t="s">
        <v>1365</v>
      </c>
      <c r="G227" s="188"/>
      <c r="H227" s="192">
        <v>245</v>
      </c>
      <c r="I227" s="193"/>
      <c r="J227" s="188"/>
      <c r="K227" s="188"/>
      <c r="L227" s="194"/>
      <c r="M227" s="195"/>
      <c r="N227" s="196"/>
      <c r="O227" s="196"/>
      <c r="P227" s="196"/>
      <c r="Q227" s="196"/>
      <c r="R227" s="196"/>
      <c r="S227" s="196"/>
      <c r="T227" s="197"/>
      <c r="AT227" s="198" t="s">
        <v>234</v>
      </c>
      <c r="AU227" s="198" t="s">
        <v>86</v>
      </c>
      <c r="AV227" s="13" t="s">
        <v>86</v>
      </c>
      <c r="AW227" s="13" t="s">
        <v>37</v>
      </c>
      <c r="AX227" s="13" t="s">
        <v>84</v>
      </c>
      <c r="AY227" s="198" t="s">
        <v>225</v>
      </c>
    </row>
    <row r="228" spans="1:65" s="2" customFormat="1" ht="16.5" customHeight="1">
      <c r="A228" s="35"/>
      <c r="B228" s="36"/>
      <c r="C228" s="174" t="s">
        <v>974</v>
      </c>
      <c r="D228" s="174" t="s">
        <v>227</v>
      </c>
      <c r="E228" s="175" t="s">
        <v>695</v>
      </c>
      <c r="F228" s="176" t="s">
        <v>696</v>
      </c>
      <c r="G228" s="177" t="s">
        <v>683</v>
      </c>
      <c r="H228" s="178">
        <v>3995</v>
      </c>
      <c r="I228" s="179"/>
      <c r="J228" s="180">
        <f>ROUND(I228*H228,2)</f>
        <v>0</v>
      </c>
      <c r="K228" s="176" t="s">
        <v>19</v>
      </c>
      <c r="L228" s="40"/>
      <c r="M228" s="181" t="s">
        <v>19</v>
      </c>
      <c r="N228" s="182" t="s">
        <v>47</v>
      </c>
      <c r="O228" s="65"/>
      <c r="P228" s="183">
        <f>O228*H228</f>
        <v>0</v>
      </c>
      <c r="Q228" s="183">
        <v>0</v>
      </c>
      <c r="R228" s="183">
        <f>Q228*H228</f>
        <v>0</v>
      </c>
      <c r="S228" s="183">
        <v>0</v>
      </c>
      <c r="T228" s="184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5" t="s">
        <v>128</v>
      </c>
      <c r="AT228" s="185" t="s">
        <v>227</v>
      </c>
      <c r="AU228" s="185" t="s">
        <v>86</v>
      </c>
      <c r="AY228" s="18" t="s">
        <v>225</v>
      </c>
      <c r="BE228" s="186">
        <f>IF(N228="základní",J228,0)</f>
        <v>0</v>
      </c>
      <c r="BF228" s="186">
        <f>IF(N228="snížená",J228,0)</f>
        <v>0</v>
      </c>
      <c r="BG228" s="186">
        <f>IF(N228="zákl. přenesená",J228,0)</f>
        <v>0</v>
      </c>
      <c r="BH228" s="186">
        <f>IF(N228="sníž. přenesená",J228,0)</f>
        <v>0</v>
      </c>
      <c r="BI228" s="186">
        <f>IF(N228="nulová",J228,0)</f>
        <v>0</v>
      </c>
      <c r="BJ228" s="18" t="s">
        <v>84</v>
      </c>
      <c r="BK228" s="186">
        <f>ROUND(I228*H228,2)</f>
        <v>0</v>
      </c>
      <c r="BL228" s="18" t="s">
        <v>128</v>
      </c>
      <c r="BM228" s="185" t="s">
        <v>697</v>
      </c>
    </row>
    <row r="229" spans="1:65" s="2" customFormat="1" ht="19.5">
      <c r="A229" s="35"/>
      <c r="B229" s="36"/>
      <c r="C229" s="37"/>
      <c r="D229" s="189" t="s">
        <v>414</v>
      </c>
      <c r="E229" s="37"/>
      <c r="F229" s="220" t="s">
        <v>698</v>
      </c>
      <c r="G229" s="37"/>
      <c r="H229" s="37"/>
      <c r="I229" s="221"/>
      <c r="J229" s="37"/>
      <c r="K229" s="37"/>
      <c r="L229" s="40"/>
      <c r="M229" s="222"/>
      <c r="N229" s="223"/>
      <c r="O229" s="65"/>
      <c r="P229" s="65"/>
      <c r="Q229" s="65"/>
      <c r="R229" s="65"/>
      <c r="S229" s="65"/>
      <c r="T229" s="66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T229" s="18" t="s">
        <v>414</v>
      </c>
      <c r="AU229" s="18" t="s">
        <v>86</v>
      </c>
    </row>
    <row r="230" spans="1:65" s="13" customFormat="1" ht="11.25">
      <c r="B230" s="187"/>
      <c r="C230" s="188"/>
      <c r="D230" s="189" t="s">
        <v>234</v>
      </c>
      <c r="E230" s="188"/>
      <c r="F230" s="191" t="s">
        <v>1366</v>
      </c>
      <c r="G230" s="188"/>
      <c r="H230" s="192">
        <v>3995</v>
      </c>
      <c r="I230" s="193"/>
      <c r="J230" s="188"/>
      <c r="K230" s="188"/>
      <c r="L230" s="194"/>
      <c r="M230" s="195"/>
      <c r="N230" s="196"/>
      <c r="O230" s="196"/>
      <c r="P230" s="196"/>
      <c r="Q230" s="196"/>
      <c r="R230" s="196"/>
      <c r="S230" s="196"/>
      <c r="T230" s="197"/>
      <c r="AT230" s="198" t="s">
        <v>234</v>
      </c>
      <c r="AU230" s="198" t="s">
        <v>86</v>
      </c>
      <c r="AV230" s="13" t="s">
        <v>86</v>
      </c>
      <c r="AW230" s="13" t="s">
        <v>4</v>
      </c>
      <c r="AX230" s="13" t="s">
        <v>84</v>
      </c>
      <c r="AY230" s="198" t="s">
        <v>225</v>
      </c>
    </row>
    <row r="231" spans="1:65" s="2" customFormat="1" ht="44.25" customHeight="1">
      <c r="A231" s="35"/>
      <c r="B231" s="36"/>
      <c r="C231" s="174" t="s">
        <v>976</v>
      </c>
      <c r="D231" s="174" t="s">
        <v>227</v>
      </c>
      <c r="E231" s="175" t="s">
        <v>700</v>
      </c>
      <c r="F231" s="176" t="s">
        <v>701</v>
      </c>
      <c r="G231" s="177" t="s">
        <v>361</v>
      </c>
      <c r="H231" s="178">
        <v>0.32100000000000001</v>
      </c>
      <c r="I231" s="179"/>
      <c r="J231" s="180">
        <f>ROUND(I231*H231,2)</f>
        <v>0</v>
      </c>
      <c r="K231" s="176" t="s">
        <v>231</v>
      </c>
      <c r="L231" s="40"/>
      <c r="M231" s="181" t="s">
        <v>19</v>
      </c>
      <c r="N231" s="182" t="s">
        <v>47</v>
      </c>
      <c r="O231" s="65"/>
      <c r="P231" s="183">
        <f>O231*H231</f>
        <v>0</v>
      </c>
      <c r="Q231" s="183">
        <v>0</v>
      </c>
      <c r="R231" s="183">
        <f>Q231*H231</f>
        <v>0</v>
      </c>
      <c r="S231" s="183">
        <v>0</v>
      </c>
      <c r="T231" s="184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5" t="s">
        <v>128</v>
      </c>
      <c r="AT231" s="185" t="s">
        <v>227</v>
      </c>
      <c r="AU231" s="185" t="s">
        <v>86</v>
      </c>
      <c r="AY231" s="18" t="s">
        <v>225</v>
      </c>
      <c r="BE231" s="186">
        <f>IF(N231="základní",J231,0)</f>
        <v>0</v>
      </c>
      <c r="BF231" s="186">
        <f>IF(N231="snížená",J231,0)</f>
        <v>0</v>
      </c>
      <c r="BG231" s="186">
        <f>IF(N231="zákl. přenesená",J231,0)</f>
        <v>0</v>
      </c>
      <c r="BH231" s="186">
        <f>IF(N231="sníž. přenesená",J231,0)</f>
        <v>0</v>
      </c>
      <c r="BI231" s="186">
        <f>IF(N231="nulová",J231,0)</f>
        <v>0</v>
      </c>
      <c r="BJ231" s="18" t="s">
        <v>84</v>
      </c>
      <c r="BK231" s="186">
        <f>ROUND(I231*H231,2)</f>
        <v>0</v>
      </c>
      <c r="BL231" s="18" t="s">
        <v>128</v>
      </c>
      <c r="BM231" s="185" t="s">
        <v>702</v>
      </c>
    </row>
    <row r="232" spans="1:65" s="12" customFormat="1" ht="22.9" customHeight="1">
      <c r="B232" s="158"/>
      <c r="C232" s="159"/>
      <c r="D232" s="160" t="s">
        <v>75</v>
      </c>
      <c r="E232" s="172" t="s">
        <v>703</v>
      </c>
      <c r="F232" s="172" t="s">
        <v>704</v>
      </c>
      <c r="G232" s="159"/>
      <c r="H232" s="159"/>
      <c r="I232" s="162"/>
      <c r="J232" s="173">
        <f>BK232</f>
        <v>0</v>
      </c>
      <c r="K232" s="159"/>
      <c r="L232" s="164"/>
      <c r="M232" s="165"/>
      <c r="N232" s="166"/>
      <c r="O232" s="166"/>
      <c r="P232" s="167">
        <f>SUM(P233:P235)</f>
        <v>0</v>
      </c>
      <c r="Q232" s="166"/>
      <c r="R232" s="167">
        <f>SUM(R233:R235)</f>
        <v>2.1539200000000001E-2</v>
      </c>
      <c r="S232" s="166"/>
      <c r="T232" s="168">
        <f>SUM(T233:T235)</f>
        <v>0</v>
      </c>
      <c r="AR232" s="169" t="s">
        <v>86</v>
      </c>
      <c r="AT232" s="170" t="s">
        <v>75</v>
      </c>
      <c r="AU232" s="170" t="s">
        <v>84</v>
      </c>
      <c r="AY232" s="169" t="s">
        <v>225</v>
      </c>
      <c r="BK232" s="171">
        <f>SUM(BK233:BK235)</f>
        <v>0</v>
      </c>
    </row>
    <row r="233" spans="1:65" s="2" customFormat="1" ht="33" customHeight="1">
      <c r="A233" s="35"/>
      <c r="B233" s="36"/>
      <c r="C233" s="174" t="s">
        <v>978</v>
      </c>
      <c r="D233" s="174" t="s">
        <v>227</v>
      </c>
      <c r="E233" s="175" t="s">
        <v>705</v>
      </c>
      <c r="F233" s="176" t="s">
        <v>706</v>
      </c>
      <c r="G233" s="177" t="s">
        <v>230</v>
      </c>
      <c r="H233" s="178">
        <v>67.31</v>
      </c>
      <c r="I233" s="179"/>
      <c r="J233" s="180">
        <f>ROUND(I233*H233,2)</f>
        <v>0</v>
      </c>
      <c r="K233" s="176" t="s">
        <v>231</v>
      </c>
      <c r="L233" s="40"/>
      <c r="M233" s="181" t="s">
        <v>19</v>
      </c>
      <c r="N233" s="182" t="s">
        <v>47</v>
      </c>
      <c r="O233" s="65"/>
      <c r="P233" s="183">
        <f>O233*H233</f>
        <v>0</v>
      </c>
      <c r="Q233" s="183">
        <v>3.2000000000000003E-4</v>
      </c>
      <c r="R233" s="183">
        <f>Q233*H233</f>
        <v>2.1539200000000001E-2</v>
      </c>
      <c r="S233" s="183">
        <v>0</v>
      </c>
      <c r="T233" s="184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5" t="s">
        <v>128</v>
      </c>
      <c r="AT233" s="185" t="s">
        <v>227</v>
      </c>
      <c r="AU233" s="185" t="s">
        <v>86</v>
      </c>
      <c r="AY233" s="18" t="s">
        <v>225</v>
      </c>
      <c r="BE233" s="186">
        <f>IF(N233="základní",J233,0)</f>
        <v>0</v>
      </c>
      <c r="BF233" s="186">
        <f>IF(N233="snížená",J233,0)</f>
        <v>0</v>
      </c>
      <c r="BG233" s="186">
        <f>IF(N233="zákl. přenesená",J233,0)</f>
        <v>0</v>
      </c>
      <c r="BH233" s="186">
        <f>IF(N233="sníž. přenesená",J233,0)</f>
        <v>0</v>
      </c>
      <c r="BI233" s="186">
        <f>IF(N233="nulová",J233,0)</f>
        <v>0</v>
      </c>
      <c r="BJ233" s="18" t="s">
        <v>84</v>
      </c>
      <c r="BK233" s="186">
        <f>ROUND(I233*H233,2)</f>
        <v>0</v>
      </c>
      <c r="BL233" s="18" t="s">
        <v>128</v>
      </c>
      <c r="BM233" s="185" t="s">
        <v>707</v>
      </c>
    </row>
    <row r="234" spans="1:65" s="2" customFormat="1" ht="58.5">
      <c r="A234" s="35"/>
      <c r="B234" s="36"/>
      <c r="C234" s="37"/>
      <c r="D234" s="189" t="s">
        <v>414</v>
      </c>
      <c r="E234" s="37"/>
      <c r="F234" s="220" t="s">
        <v>708</v>
      </c>
      <c r="G234" s="37"/>
      <c r="H234" s="37"/>
      <c r="I234" s="221"/>
      <c r="J234" s="37"/>
      <c r="K234" s="37"/>
      <c r="L234" s="40"/>
      <c r="M234" s="222"/>
      <c r="N234" s="223"/>
      <c r="O234" s="65"/>
      <c r="P234" s="65"/>
      <c r="Q234" s="65"/>
      <c r="R234" s="65"/>
      <c r="S234" s="65"/>
      <c r="T234" s="66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T234" s="18" t="s">
        <v>414</v>
      </c>
      <c r="AU234" s="18" t="s">
        <v>86</v>
      </c>
    </row>
    <row r="235" spans="1:65" s="13" customFormat="1" ht="11.25">
      <c r="B235" s="187"/>
      <c r="C235" s="188"/>
      <c r="D235" s="189" t="s">
        <v>234</v>
      </c>
      <c r="E235" s="190" t="s">
        <v>19</v>
      </c>
      <c r="F235" s="191" t="s">
        <v>1367</v>
      </c>
      <c r="G235" s="188"/>
      <c r="H235" s="192">
        <v>67.31</v>
      </c>
      <c r="I235" s="193"/>
      <c r="J235" s="188"/>
      <c r="K235" s="188"/>
      <c r="L235" s="194"/>
      <c r="M235" s="195"/>
      <c r="N235" s="196"/>
      <c r="O235" s="196"/>
      <c r="P235" s="196"/>
      <c r="Q235" s="196"/>
      <c r="R235" s="196"/>
      <c r="S235" s="196"/>
      <c r="T235" s="197"/>
      <c r="AT235" s="198" t="s">
        <v>234</v>
      </c>
      <c r="AU235" s="198" t="s">
        <v>86</v>
      </c>
      <c r="AV235" s="13" t="s">
        <v>86</v>
      </c>
      <c r="AW235" s="13" t="s">
        <v>37</v>
      </c>
      <c r="AX235" s="13" t="s">
        <v>84</v>
      </c>
      <c r="AY235" s="198" t="s">
        <v>225</v>
      </c>
    </row>
    <row r="236" spans="1:65" s="12" customFormat="1" ht="25.9" customHeight="1">
      <c r="B236" s="158"/>
      <c r="C236" s="159"/>
      <c r="D236" s="160" t="s">
        <v>75</v>
      </c>
      <c r="E236" s="161" t="s">
        <v>410</v>
      </c>
      <c r="F236" s="161" t="s">
        <v>983</v>
      </c>
      <c r="G236" s="159"/>
      <c r="H236" s="159"/>
      <c r="I236" s="162"/>
      <c r="J236" s="163">
        <f>BK236</f>
        <v>0</v>
      </c>
      <c r="K236" s="159"/>
      <c r="L236" s="164"/>
      <c r="M236" s="165"/>
      <c r="N236" s="166"/>
      <c r="O236" s="166"/>
      <c r="P236" s="167">
        <f>P237</f>
        <v>0</v>
      </c>
      <c r="Q236" s="166"/>
      <c r="R236" s="167">
        <f>R237</f>
        <v>2.4839999999999997E-2</v>
      </c>
      <c r="S236" s="166"/>
      <c r="T236" s="168">
        <f>T237</f>
        <v>0</v>
      </c>
      <c r="AR236" s="169" t="s">
        <v>273</v>
      </c>
      <c r="AT236" s="170" t="s">
        <v>75</v>
      </c>
      <c r="AU236" s="170" t="s">
        <v>76</v>
      </c>
      <c r="AY236" s="169" t="s">
        <v>225</v>
      </c>
      <c r="BK236" s="171">
        <f>BK237</f>
        <v>0</v>
      </c>
    </row>
    <row r="237" spans="1:65" s="12" customFormat="1" ht="22.9" customHeight="1">
      <c r="B237" s="158"/>
      <c r="C237" s="159"/>
      <c r="D237" s="160" t="s">
        <v>75</v>
      </c>
      <c r="E237" s="172" t="s">
        <v>984</v>
      </c>
      <c r="F237" s="172" t="s">
        <v>985</v>
      </c>
      <c r="G237" s="159"/>
      <c r="H237" s="159"/>
      <c r="I237" s="162"/>
      <c r="J237" s="173">
        <f>BK237</f>
        <v>0</v>
      </c>
      <c r="K237" s="159"/>
      <c r="L237" s="164"/>
      <c r="M237" s="165"/>
      <c r="N237" s="166"/>
      <c r="O237" s="166"/>
      <c r="P237" s="167">
        <f>SUM(P238:P241)</f>
        <v>0</v>
      </c>
      <c r="Q237" s="166"/>
      <c r="R237" s="167">
        <f>SUM(R238:R241)</f>
        <v>2.4839999999999997E-2</v>
      </c>
      <c r="S237" s="166"/>
      <c r="T237" s="168">
        <f>SUM(T238:T241)</f>
        <v>0</v>
      </c>
      <c r="AR237" s="169" t="s">
        <v>273</v>
      </c>
      <c r="AT237" s="170" t="s">
        <v>75</v>
      </c>
      <c r="AU237" s="170" t="s">
        <v>84</v>
      </c>
      <c r="AY237" s="169" t="s">
        <v>225</v>
      </c>
      <c r="BK237" s="171">
        <f>SUM(BK238:BK241)</f>
        <v>0</v>
      </c>
    </row>
    <row r="238" spans="1:65" s="2" customFormat="1" ht="24">
      <c r="A238" s="35"/>
      <c r="B238" s="36"/>
      <c r="C238" s="174" t="s">
        <v>980</v>
      </c>
      <c r="D238" s="174" t="s">
        <v>227</v>
      </c>
      <c r="E238" s="175" t="s">
        <v>987</v>
      </c>
      <c r="F238" s="176" t="s">
        <v>988</v>
      </c>
      <c r="G238" s="177" t="s">
        <v>559</v>
      </c>
      <c r="H238" s="178">
        <v>36</v>
      </c>
      <c r="I238" s="179"/>
      <c r="J238" s="180">
        <f>ROUND(I238*H238,2)</f>
        <v>0</v>
      </c>
      <c r="K238" s="176" t="s">
        <v>231</v>
      </c>
      <c r="L238" s="40"/>
      <c r="M238" s="181" t="s">
        <v>19</v>
      </c>
      <c r="N238" s="182" t="s">
        <v>47</v>
      </c>
      <c r="O238" s="65"/>
      <c r="P238" s="183">
        <f>O238*H238</f>
        <v>0</v>
      </c>
      <c r="Q238" s="183">
        <v>0</v>
      </c>
      <c r="R238" s="183">
        <f>Q238*H238</f>
        <v>0</v>
      </c>
      <c r="S238" s="183">
        <v>0</v>
      </c>
      <c r="T238" s="184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5" t="s">
        <v>989</v>
      </c>
      <c r="AT238" s="185" t="s">
        <v>227</v>
      </c>
      <c r="AU238" s="185" t="s">
        <v>86</v>
      </c>
      <c r="AY238" s="18" t="s">
        <v>225</v>
      </c>
      <c r="BE238" s="186">
        <f>IF(N238="základní",J238,0)</f>
        <v>0</v>
      </c>
      <c r="BF238" s="186">
        <f>IF(N238="snížená",J238,0)</f>
        <v>0</v>
      </c>
      <c r="BG238" s="186">
        <f>IF(N238="zákl. přenesená",J238,0)</f>
        <v>0</v>
      </c>
      <c r="BH238" s="186">
        <f>IF(N238="sníž. přenesená",J238,0)</f>
        <v>0</v>
      </c>
      <c r="BI238" s="186">
        <f>IF(N238="nulová",J238,0)</f>
        <v>0</v>
      </c>
      <c r="BJ238" s="18" t="s">
        <v>84</v>
      </c>
      <c r="BK238" s="186">
        <f>ROUND(I238*H238,2)</f>
        <v>0</v>
      </c>
      <c r="BL238" s="18" t="s">
        <v>989</v>
      </c>
      <c r="BM238" s="185" t="s">
        <v>990</v>
      </c>
    </row>
    <row r="239" spans="1:65" s="13" customFormat="1" ht="11.25">
      <c r="B239" s="187"/>
      <c r="C239" s="188"/>
      <c r="D239" s="189" t="s">
        <v>234</v>
      </c>
      <c r="E239" s="190" t="s">
        <v>19</v>
      </c>
      <c r="F239" s="191" t="s">
        <v>1142</v>
      </c>
      <c r="G239" s="188"/>
      <c r="H239" s="192">
        <v>36</v>
      </c>
      <c r="I239" s="193"/>
      <c r="J239" s="188"/>
      <c r="K239" s="188"/>
      <c r="L239" s="194"/>
      <c r="M239" s="195"/>
      <c r="N239" s="196"/>
      <c r="O239" s="196"/>
      <c r="P239" s="196"/>
      <c r="Q239" s="196"/>
      <c r="R239" s="196"/>
      <c r="S239" s="196"/>
      <c r="T239" s="197"/>
      <c r="AT239" s="198" t="s">
        <v>234</v>
      </c>
      <c r="AU239" s="198" t="s">
        <v>86</v>
      </c>
      <c r="AV239" s="13" t="s">
        <v>86</v>
      </c>
      <c r="AW239" s="13" t="s">
        <v>37</v>
      </c>
      <c r="AX239" s="13" t="s">
        <v>84</v>
      </c>
      <c r="AY239" s="198" t="s">
        <v>225</v>
      </c>
    </row>
    <row r="240" spans="1:65" s="2" customFormat="1" ht="16.5" customHeight="1">
      <c r="A240" s="35"/>
      <c r="B240" s="36"/>
      <c r="C240" s="210" t="s">
        <v>981</v>
      </c>
      <c r="D240" s="210" t="s">
        <v>410</v>
      </c>
      <c r="E240" s="211" t="s">
        <v>993</v>
      </c>
      <c r="F240" s="212" t="s">
        <v>994</v>
      </c>
      <c r="G240" s="213" t="s">
        <v>559</v>
      </c>
      <c r="H240" s="214">
        <v>36</v>
      </c>
      <c r="I240" s="215"/>
      <c r="J240" s="216">
        <f>ROUND(I240*H240,2)</f>
        <v>0</v>
      </c>
      <c r="K240" s="212" t="s">
        <v>19</v>
      </c>
      <c r="L240" s="217"/>
      <c r="M240" s="218" t="s">
        <v>19</v>
      </c>
      <c r="N240" s="219" t="s">
        <v>47</v>
      </c>
      <c r="O240" s="65"/>
      <c r="P240" s="183">
        <f>O240*H240</f>
        <v>0</v>
      </c>
      <c r="Q240" s="183">
        <v>6.8999999999999997E-4</v>
      </c>
      <c r="R240" s="183">
        <f>Q240*H240</f>
        <v>2.4839999999999997E-2</v>
      </c>
      <c r="S240" s="183">
        <v>0</v>
      </c>
      <c r="T240" s="184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5" t="s">
        <v>995</v>
      </c>
      <c r="AT240" s="185" t="s">
        <v>410</v>
      </c>
      <c r="AU240" s="185" t="s">
        <v>86</v>
      </c>
      <c r="AY240" s="18" t="s">
        <v>225</v>
      </c>
      <c r="BE240" s="186">
        <f>IF(N240="základní",J240,0)</f>
        <v>0</v>
      </c>
      <c r="BF240" s="186">
        <f>IF(N240="snížená",J240,0)</f>
        <v>0</v>
      </c>
      <c r="BG240" s="186">
        <f>IF(N240="zákl. přenesená",J240,0)</f>
        <v>0</v>
      </c>
      <c r="BH240" s="186">
        <f>IF(N240="sníž. přenesená",J240,0)</f>
        <v>0</v>
      </c>
      <c r="BI240" s="186">
        <f>IF(N240="nulová",J240,0)</f>
        <v>0</v>
      </c>
      <c r="BJ240" s="18" t="s">
        <v>84</v>
      </c>
      <c r="BK240" s="186">
        <f>ROUND(I240*H240,2)</f>
        <v>0</v>
      </c>
      <c r="BL240" s="18" t="s">
        <v>995</v>
      </c>
      <c r="BM240" s="185" t="s">
        <v>996</v>
      </c>
    </row>
    <row r="241" spans="1:65" s="2" customFormat="1" ht="24">
      <c r="A241" s="35"/>
      <c r="B241" s="36"/>
      <c r="C241" s="174" t="s">
        <v>986</v>
      </c>
      <c r="D241" s="174" t="s">
        <v>227</v>
      </c>
      <c r="E241" s="175" t="s">
        <v>997</v>
      </c>
      <c r="F241" s="176" t="s">
        <v>998</v>
      </c>
      <c r="G241" s="177" t="s">
        <v>559</v>
      </c>
      <c r="H241" s="178">
        <v>36</v>
      </c>
      <c r="I241" s="179"/>
      <c r="J241" s="180">
        <f>ROUND(I241*H241,2)</f>
        <v>0</v>
      </c>
      <c r="K241" s="176" t="s">
        <v>231</v>
      </c>
      <c r="L241" s="40"/>
      <c r="M241" s="234" t="s">
        <v>19</v>
      </c>
      <c r="N241" s="235" t="s">
        <v>47</v>
      </c>
      <c r="O241" s="236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5" t="s">
        <v>989</v>
      </c>
      <c r="AT241" s="185" t="s">
        <v>227</v>
      </c>
      <c r="AU241" s="185" t="s">
        <v>86</v>
      </c>
      <c r="AY241" s="18" t="s">
        <v>225</v>
      </c>
      <c r="BE241" s="186">
        <f>IF(N241="základní",J241,0)</f>
        <v>0</v>
      </c>
      <c r="BF241" s="186">
        <f>IF(N241="snížená",J241,0)</f>
        <v>0</v>
      </c>
      <c r="BG241" s="186">
        <f>IF(N241="zákl. přenesená",J241,0)</f>
        <v>0</v>
      </c>
      <c r="BH241" s="186">
        <f>IF(N241="sníž. přenesená",J241,0)</f>
        <v>0</v>
      </c>
      <c r="BI241" s="186">
        <f>IF(N241="nulová",J241,0)</f>
        <v>0</v>
      </c>
      <c r="BJ241" s="18" t="s">
        <v>84</v>
      </c>
      <c r="BK241" s="186">
        <f>ROUND(I241*H241,2)</f>
        <v>0</v>
      </c>
      <c r="BL241" s="18" t="s">
        <v>989</v>
      </c>
      <c r="BM241" s="185" t="s">
        <v>999</v>
      </c>
    </row>
    <row r="242" spans="1:65" s="2" customFormat="1" ht="6.95" customHeight="1">
      <c r="A242" s="35"/>
      <c r="B242" s="48"/>
      <c r="C242" s="49"/>
      <c r="D242" s="49"/>
      <c r="E242" s="49"/>
      <c r="F242" s="49"/>
      <c r="G242" s="49"/>
      <c r="H242" s="49"/>
      <c r="I242" s="49"/>
      <c r="J242" s="49"/>
      <c r="K242" s="49"/>
      <c r="L242" s="40"/>
      <c r="M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</row>
  </sheetData>
  <sheetProtection algorithmName="SHA-512" hashValue="fWzSTKre/S71GQPwSWT/wDkANm5FSmeEDFkYmoq7xVBUpEcji+tHMi7FjTOu3RPSczHz+v39dAa3XnBIkhPTnA==" saltValue="1AH/JgJzgjuJKIyNlshfEMVL7gRY7IgFsIkE5UxzDnBUF/AsNjjg/vbZlYOU4HDDEnreBOTIebCAF2xL1fz0Ow==" spinCount="100000" sheet="1" objects="1" scenarios="1" formatColumns="0" formatRows="0" autoFilter="0"/>
  <autoFilter ref="C90:K241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174</v>
      </c>
      <c r="AZ2" s="239" t="s">
        <v>654</v>
      </c>
      <c r="BA2" s="239" t="s">
        <v>655</v>
      </c>
      <c r="BB2" s="239" t="s">
        <v>230</v>
      </c>
      <c r="BC2" s="239" t="s">
        <v>1368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1369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31 - P4-1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31 - P4-1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8.6461398000000003</v>
      </c>
      <c r="S86" s="73"/>
      <c r="T86" s="156">
        <f>T87+T102</f>
        <v>0.37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8.1528209999999994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8.1528209999999994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26.257999999999999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0.64332100000000003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1370</v>
      </c>
      <c r="G91" s="188"/>
      <c r="H91" s="192">
        <v>26.257999999999999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1371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26.257999999999999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26.257999999999999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0.37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3.7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1372</v>
      </c>
      <c r="G99" s="188"/>
      <c r="H99" s="192">
        <v>3.7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8.1530000000000005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0.4933188</v>
      </c>
      <c r="S102" s="166"/>
      <c r="T102" s="168">
        <f>T103+T115</f>
        <v>0.37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0.48825000000000002</v>
      </c>
      <c r="S103" s="166"/>
      <c r="T103" s="168">
        <f>SUM(T104:T114)</f>
        <v>0.37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465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2.325E-2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1373</v>
      </c>
      <c r="G105" s="188"/>
      <c r="H105" s="192">
        <v>465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0.46500000000000002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0.46500000000000002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1374</v>
      </c>
      <c r="G108" s="188"/>
      <c r="H108" s="192">
        <v>0.46500000000000002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370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0.37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1375</v>
      </c>
      <c r="G110" s="188"/>
      <c r="H110" s="192">
        <v>370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370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1376</v>
      </c>
      <c r="G113" s="188"/>
      <c r="H113" s="192">
        <v>370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0.48799999999999999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5.0688E-3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15.84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5.0688E-3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1377</v>
      </c>
      <c r="G118" s="188"/>
      <c r="H118" s="192">
        <v>15.84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Re0T2lrdWrIl4U++qRMCV1ylHDhwTIHb4aXy08JLjb7X7eIpwVywV6Hxbybyq+2Jt0C5/IqiEIptNtIfMq7qOQ==" saltValue="myKDyaCWPQuvyXLDqpnschN26bfq7XN6biYS1kuEKyF0EJDKpugDDCSmOclBiHOo+G7ZomC8Q7YcWi6aPfY45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177</v>
      </c>
      <c r="AZ2" s="239" t="s">
        <v>654</v>
      </c>
      <c r="BA2" s="239" t="s">
        <v>655</v>
      </c>
      <c r="BB2" s="239" t="s">
        <v>230</v>
      </c>
      <c r="BC2" s="239" t="s">
        <v>1378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1379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32 - P4-2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32 - P4-2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12.463691400000002</v>
      </c>
      <c r="S86" s="73"/>
      <c r="T86" s="156">
        <f>T87+T102</f>
        <v>0.43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11.890813000000001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11.890813000000001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25.574000000000002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0.62656300000000009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1380</v>
      </c>
      <c r="G91" s="188"/>
      <c r="H91" s="192">
        <v>25.574000000000002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1381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25.574000000000002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25.574000000000002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0.43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4.3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1382</v>
      </c>
      <c r="G99" s="188"/>
      <c r="H99" s="192">
        <v>4.3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11.891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0.57287840000000001</v>
      </c>
      <c r="S102" s="166"/>
      <c r="T102" s="168">
        <f>T103+T115</f>
        <v>0.43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0.56700000000000006</v>
      </c>
      <c r="S103" s="166"/>
      <c r="T103" s="168">
        <f>SUM(T104:T114)</f>
        <v>0.43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540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2.7E-2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1383</v>
      </c>
      <c r="G105" s="188"/>
      <c r="H105" s="192">
        <v>540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0.54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0.54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1384</v>
      </c>
      <c r="G108" s="188"/>
      <c r="H108" s="192">
        <v>0.54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430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0.43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1385</v>
      </c>
      <c r="G110" s="188"/>
      <c r="H110" s="192">
        <v>430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430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1386</v>
      </c>
      <c r="G113" s="188"/>
      <c r="H113" s="192">
        <v>430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0.56699999999999995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5.8784000000000006E-3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18.37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5.8784000000000006E-3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1387</v>
      </c>
      <c r="G118" s="188"/>
      <c r="H118" s="192">
        <v>18.37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Nles8tsoGTzn8USYZhBQH1Uvoi3EbT2mbWgFoYL/1HTnl7cGS4PnQ+0kIVJnnGJIoYhJXh9/IPIZ0dGbNENFHQ==" saltValue="5F2qAToNvuzAPQj5elTCyNyXoyvlsPLPRAfzFOtIVS2IA18wznSKGPKxXAOveokUAwVv6c+ay6mJQ7qdfz/BeQ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180</v>
      </c>
      <c r="AZ2" s="239" t="s">
        <v>654</v>
      </c>
      <c r="BA2" s="239" t="s">
        <v>655</v>
      </c>
      <c r="BB2" s="239" t="s">
        <v>230</v>
      </c>
      <c r="BC2" s="239" t="s">
        <v>1388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1389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33 - P4-3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33 - P4-3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8.1889997999999995</v>
      </c>
      <c r="S86" s="73"/>
      <c r="T86" s="156">
        <f>T87+T102</f>
        <v>0.27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7.8284029999999998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7.8284029999999998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442</v>
      </c>
      <c r="F89" s="176" t="s">
        <v>443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2.5018799999999999</v>
      </c>
      <c r="R89" s="183">
        <f>Q89*H89</f>
        <v>7.5056399999999996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13.173999999999999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0.32276300000000002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1390</v>
      </c>
      <c r="G91" s="188"/>
      <c r="H91" s="192">
        <v>13.173999999999999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1391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13.173999999999999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13.173999999999999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0.27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2.7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1392</v>
      </c>
      <c r="G99" s="188"/>
      <c r="H99" s="192">
        <v>2.7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7.8280000000000003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0.36059680000000005</v>
      </c>
      <c r="S102" s="166"/>
      <c r="T102" s="168">
        <f>T103+T115</f>
        <v>0.27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0.35700000000000004</v>
      </c>
      <c r="S103" s="166"/>
      <c r="T103" s="168">
        <f>SUM(T104:T114)</f>
        <v>0.27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340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1.7000000000000001E-2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1393</v>
      </c>
      <c r="G105" s="188"/>
      <c r="H105" s="192">
        <v>340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0.34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0.34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1394</v>
      </c>
      <c r="G108" s="188"/>
      <c r="H108" s="192">
        <v>0.34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270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0.27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1395</v>
      </c>
      <c r="G110" s="188"/>
      <c r="H110" s="192">
        <v>270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270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1396</v>
      </c>
      <c r="G113" s="188"/>
      <c r="H113" s="192">
        <v>270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0.35699999999999998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3.5968000000000003E-3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11.24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3.5968000000000003E-3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1397</v>
      </c>
      <c r="G118" s="188"/>
      <c r="H118" s="192">
        <v>11.24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31l1XeyIRrOs1ArUmZuc1p8eRA9Wz8zOHMrI5LyJWnMWzJXDWvX+M/ZJaD7EXiHh2c9jWntDEqin/6wVCOyH1w==" saltValue="5ubPiIdsLVtwBwGS2XRQIUEcMV+oqQhK9Rbps68YwSxvRWCo/pV4pMxx+Is3yswphH3LNIlfsYfKIFi1MNGms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183</v>
      </c>
      <c r="AZ2" s="239" t="s">
        <v>654</v>
      </c>
      <c r="BA2" s="239" t="s">
        <v>655</v>
      </c>
      <c r="BB2" s="239" t="s">
        <v>230</v>
      </c>
      <c r="BC2" s="239" t="s">
        <v>1398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1399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34 - P4-5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34 - P4-5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12.420826999999999</v>
      </c>
      <c r="S86" s="73"/>
      <c r="T86" s="156">
        <f>T87+T102</f>
        <v>0.44500000000000001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11.832013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11.832013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23.173999999999999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0.56776300000000002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1400</v>
      </c>
      <c r="G91" s="188"/>
      <c r="H91" s="192">
        <v>23.173999999999999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1401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23.173999999999999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23.173999999999999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0.44500000000000001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4.45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715</v>
      </c>
      <c r="G99" s="188"/>
      <c r="H99" s="192">
        <v>4.45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11.832000000000001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0.58881400000000006</v>
      </c>
      <c r="S102" s="166"/>
      <c r="T102" s="168">
        <f>T103+T115</f>
        <v>0.44500000000000001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0.5827500000000001</v>
      </c>
      <c r="S103" s="166"/>
      <c r="T103" s="168">
        <f>SUM(T104:T114)</f>
        <v>0.44500000000000001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555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2.775E-2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716</v>
      </c>
      <c r="G105" s="188"/>
      <c r="H105" s="192">
        <v>555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0.55500000000000005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0.55500000000000005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717</v>
      </c>
      <c r="G108" s="188"/>
      <c r="H108" s="192">
        <v>0.55500000000000005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445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0.44500000000000001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718</v>
      </c>
      <c r="G110" s="188"/>
      <c r="H110" s="192">
        <v>445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445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719</v>
      </c>
      <c r="G113" s="188"/>
      <c r="H113" s="192">
        <v>445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0.58299999999999996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6.0639999999999999E-3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18.95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6.0639999999999999E-3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1402</v>
      </c>
      <c r="G118" s="188"/>
      <c r="H118" s="192">
        <v>18.95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xSJCCwYTl3oMGSsbglq3vCXYCfBAqmzLNp5x1122tShsCtRhhQGV11CaiSxYMnkPxVoDzZEVk5xf6HqsuZO99A==" saltValue="SrFfNWnrmBO5NMB5Ue9Ig9Gy6ltgouU6ASTevI8dAY/axKL6Codw1ybNEPPhwiXXrKqX07PaGHqoQie3KgfY+A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186</v>
      </c>
      <c r="AZ2" s="239" t="s">
        <v>654</v>
      </c>
      <c r="BA2" s="239" t="s">
        <v>655</v>
      </c>
      <c r="BB2" s="239" t="s">
        <v>230</v>
      </c>
      <c r="BC2" s="239" t="s">
        <v>1050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1403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35 - P4-13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35 - P4-13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8.354306600000001</v>
      </c>
      <c r="S86" s="73"/>
      <c r="T86" s="156">
        <f>T87+T102</f>
        <v>0.32500000000000001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7.9247750000000003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7.9247750000000003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7.5095000000000001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16.95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0.41527500000000001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1404</v>
      </c>
      <c r="G91" s="188"/>
      <c r="H91" s="192">
        <v>16.95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1405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16.95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16.95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0.32500000000000001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3.25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1406</v>
      </c>
      <c r="G99" s="188"/>
      <c r="H99" s="192">
        <v>3.25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7.9249999999999998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0.42953160000000001</v>
      </c>
      <c r="S102" s="166"/>
      <c r="T102" s="168">
        <f>T103+T115</f>
        <v>0.32500000000000001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0.42525000000000002</v>
      </c>
      <c r="S103" s="166"/>
      <c r="T103" s="168">
        <f>SUM(T104:T114)</f>
        <v>0.32500000000000001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405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2.0250000000000001E-2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1407</v>
      </c>
      <c r="G105" s="188"/>
      <c r="H105" s="192">
        <v>405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0.40500000000000003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0.40500000000000003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1408</v>
      </c>
      <c r="G108" s="188"/>
      <c r="H108" s="192">
        <v>0.40500000000000003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325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0.32500000000000001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1409</v>
      </c>
      <c r="G110" s="188"/>
      <c r="H110" s="192">
        <v>325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325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1410</v>
      </c>
      <c r="G113" s="188"/>
      <c r="H113" s="192">
        <v>325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0.42499999999999999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4.2816000000000009E-3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13.38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4.2816000000000009E-3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1411</v>
      </c>
      <c r="G118" s="188"/>
      <c r="H118" s="192">
        <v>13.38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lPkt3mXHn0y029YOq73uwkeFtsNxxXeELAWlfHbZt+Z3e6gp35yDemEXx5rQ0uqTUuKsBMYPRD9ssFiFzPzD3w==" saltValue="T5s8gGz4Y4r6tjcI4EfEWp0S17Lt7XXmh2UBffQ98pIyUP2nrYVF9qOa6hlgcfN7w9td/gxlE9HZDhWqRoV4y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9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189</v>
      </c>
    </row>
    <row r="3" spans="1:4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4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106" t="s">
        <v>16</v>
      </c>
      <c r="L6" s="21"/>
    </row>
    <row r="7" spans="1:4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4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383" t="s">
        <v>1412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ROUND(J82,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ROUND((SUM(BE82:BE94)),  2)</f>
        <v>0</v>
      </c>
      <c r="G33" s="35"/>
      <c r="H33" s="35"/>
      <c r="I33" s="119">
        <v>0.21</v>
      </c>
      <c r="J33" s="118">
        <f>ROUND(((SUM(BE82:BE94))*I33),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ROUND((SUM(BF82:BF94)),  2)</f>
        <v>0</v>
      </c>
      <c r="G34" s="35"/>
      <c r="H34" s="35"/>
      <c r="I34" s="119">
        <v>0.15</v>
      </c>
      <c r="J34" s="118">
        <f>ROUND(((SUM(BF82:BF94))*I34),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ROUND((SUM(BG82:BG94)),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ROUND((SUM(BH82:BH94)),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ROUND((SUM(BI82:BI94)),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36 - Rušené portály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J82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J83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J84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J91</f>
        <v>0</v>
      </c>
      <c r="K62" s="142"/>
      <c r="L62" s="146"/>
    </row>
    <row r="63" spans="1:47" s="2" customFormat="1" ht="21.75" customHeight="1">
      <c r="A63" s="35"/>
      <c r="B63" s="36"/>
      <c r="C63" s="37"/>
      <c r="D63" s="37"/>
      <c r="E63" s="37"/>
      <c r="F63" s="37"/>
      <c r="G63" s="37"/>
      <c r="H63" s="37"/>
      <c r="I63" s="37"/>
      <c r="J63" s="37"/>
      <c r="K63" s="37"/>
      <c r="L63" s="107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</row>
    <row r="64" spans="1:47" s="2" customFormat="1" ht="6.95" customHeight="1">
      <c r="A64" s="35"/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107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</row>
    <row r="68" spans="1:31" s="2" customFormat="1" ht="6.95" customHeight="1">
      <c r="A68" s="35"/>
      <c r="B68" s="50"/>
      <c r="C68" s="51"/>
      <c r="D68" s="51"/>
      <c r="E68" s="51"/>
      <c r="F68" s="51"/>
      <c r="G68" s="51"/>
      <c r="H68" s="51"/>
      <c r="I68" s="51"/>
      <c r="J68" s="51"/>
      <c r="K68" s="51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69" spans="1:31" s="2" customFormat="1" ht="24.95" customHeight="1">
      <c r="A69" s="35"/>
      <c r="B69" s="36"/>
      <c r="C69" s="24" t="s">
        <v>210</v>
      </c>
      <c r="D69" s="37"/>
      <c r="E69" s="37"/>
      <c r="F69" s="37"/>
      <c r="G69" s="37"/>
      <c r="H69" s="37"/>
      <c r="I69" s="37"/>
      <c r="J69" s="37"/>
      <c r="K69" s="37"/>
      <c r="L69" s="107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6.95" customHeight="1">
      <c r="A70" s="35"/>
      <c r="B70" s="36"/>
      <c r="C70" s="37"/>
      <c r="D70" s="37"/>
      <c r="E70" s="37"/>
      <c r="F70" s="37"/>
      <c r="G70" s="37"/>
      <c r="H70" s="37"/>
      <c r="I70" s="37"/>
      <c r="J70" s="37"/>
      <c r="K70" s="37"/>
      <c r="L70" s="107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12" customHeight="1">
      <c r="A71" s="35"/>
      <c r="B71" s="36"/>
      <c r="C71" s="30" t="s">
        <v>16</v>
      </c>
      <c r="D71" s="37"/>
      <c r="E71" s="37"/>
      <c r="F71" s="37"/>
      <c r="G71" s="37"/>
      <c r="H71" s="37"/>
      <c r="I71" s="37"/>
      <c r="J71" s="37"/>
      <c r="K71" s="37"/>
      <c r="L71" s="107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26.25" customHeight="1">
      <c r="A72" s="35"/>
      <c r="B72" s="36"/>
      <c r="C72" s="37"/>
      <c r="D72" s="37"/>
      <c r="E72" s="388" t="str">
        <f>E7</f>
        <v>Modernizace dopravního značení, 3. etapa, 5. května, č. akce 9991771</v>
      </c>
      <c r="F72" s="389"/>
      <c r="G72" s="389"/>
      <c r="H72" s="389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12" customHeight="1">
      <c r="A73" s="35"/>
      <c r="B73" s="36"/>
      <c r="C73" s="30" t="s">
        <v>197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16.5" customHeight="1">
      <c r="A74" s="35"/>
      <c r="B74" s="36"/>
      <c r="C74" s="37"/>
      <c r="D74" s="37"/>
      <c r="E74" s="377" t="str">
        <f>E9</f>
        <v>36 - Rušené portály</v>
      </c>
      <c r="F74" s="390"/>
      <c r="G74" s="390"/>
      <c r="H74" s="390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6.95" customHeight="1">
      <c r="A75" s="35"/>
      <c r="B75" s="36"/>
      <c r="C75" s="37"/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12" customHeight="1">
      <c r="A76" s="35"/>
      <c r="B76" s="36"/>
      <c r="C76" s="30" t="s">
        <v>21</v>
      </c>
      <c r="D76" s="37"/>
      <c r="E76" s="37"/>
      <c r="F76" s="28" t="str">
        <f>F12</f>
        <v>Praha 4</v>
      </c>
      <c r="G76" s="37"/>
      <c r="H76" s="37"/>
      <c r="I76" s="30" t="s">
        <v>23</v>
      </c>
      <c r="J76" s="60" t="str">
        <f>IF(J12="","",J12)</f>
        <v>22. 2. 2021</v>
      </c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6.95" customHeight="1">
      <c r="A77" s="35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5.7" customHeight="1">
      <c r="A78" s="35"/>
      <c r="B78" s="36"/>
      <c r="C78" s="30" t="s">
        <v>25</v>
      </c>
      <c r="D78" s="37"/>
      <c r="E78" s="37"/>
      <c r="F78" s="28" t="str">
        <f>E15</f>
        <v>Technická správa komunikací hl. m. Prahy, a.s.</v>
      </c>
      <c r="G78" s="37"/>
      <c r="H78" s="37"/>
      <c r="I78" s="30" t="s">
        <v>33</v>
      </c>
      <c r="J78" s="33" t="str">
        <f>E21</f>
        <v>d plus projektová a inženýrská a.s.</v>
      </c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5.2" customHeight="1">
      <c r="A79" s="35"/>
      <c r="B79" s="36"/>
      <c r="C79" s="30" t="s">
        <v>31</v>
      </c>
      <c r="D79" s="37"/>
      <c r="E79" s="37"/>
      <c r="F79" s="28" t="str">
        <f>IF(E18="","",E18)</f>
        <v>Vyplň údaj</v>
      </c>
      <c r="G79" s="37"/>
      <c r="H79" s="37"/>
      <c r="I79" s="30" t="s">
        <v>38</v>
      </c>
      <c r="J79" s="33" t="str">
        <f>E24</f>
        <v xml:space="preserve"> </v>
      </c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0.35" customHeight="1">
      <c r="A80" s="35"/>
      <c r="B80" s="36"/>
      <c r="C80" s="37"/>
      <c r="D80" s="37"/>
      <c r="E80" s="37"/>
      <c r="F80" s="37"/>
      <c r="G80" s="37"/>
      <c r="H80" s="37"/>
      <c r="I80" s="37"/>
      <c r="J80" s="37"/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1" customFormat="1" ht="29.25" customHeight="1">
      <c r="A81" s="147"/>
      <c r="B81" s="148"/>
      <c r="C81" s="149" t="s">
        <v>211</v>
      </c>
      <c r="D81" s="150" t="s">
        <v>61</v>
      </c>
      <c r="E81" s="150" t="s">
        <v>57</v>
      </c>
      <c r="F81" s="150" t="s">
        <v>58</v>
      </c>
      <c r="G81" s="150" t="s">
        <v>212</v>
      </c>
      <c r="H81" s="150" t="s">
        <v>213</v>
      </c>
      <c r="I81" s="150" t="s">
        <v>214</v>
      </c>
      <c r="J81" s="150" t="s">
        <v>201</v>
      </c>
      <c r="K81" s="151" t="s">
        <v>215</v>
      </c>
      <c r="L81" s="152"/>
      <c r="M81" s="69" t="s">
        <v>19</v>
      </c>
      <c r="N81" s="70" t="s">
        <v>46</v>
      </c>
      <c r="O81" s="70" t="s">
        <v>216</v>
      </c>
      <c r="P81" s="70" t="s">
        <v>217</v>
      </c>
      <c r="Q81" s="70" t="s">
        <v>218</v>
      </c>
      <c r="R81" s="70" t="s">
        <v>219</v>
      </c>
      <c r="S81" s="70" t="s">
        <v>220</v>
      </c>
      <c r="T81" s="71" t="s">
        <v>221</v>
      </c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</row>
    <row r="82" spans="1:65" s="2" customFormat="1" ht="22.9" customHeight="1">
      <c r="A82" s="35"/>
      <c r="B82" s="36"/>
      <c r="C82" s="76" t="s">
        <v>222</v>
      </c>
      <c r="D82" s="37"/>
      <c r="E82" s="37"/>
      <c r="F82" s="37"/>
      <c r="G82" s="37"/>
      <c r="H82" s="37"/>
      <c r="I82" s="37"/>
      <c r="J82" s="153">
        <f>BK82</f>
        <v>0</v>
      </c>
      <c r="K82" s="37"/>
      <c r="L82" s="40"/>
      <c r="M82" s="72"/>
      <c r="N82" s="154"/>
      <c r="O82" s="73"/>
      <c r="P82" s="155">
        <f>P83</f>
        <v>0</v>
      </c>
      <c r="Q82" s="73"/>
      <c r="R82" s="155">
        <f>R83</f>
        <v>0</v>
      </c>
      <c r="S82" s="73"/>
      <c r="T82" s="156">
        <f>T83</f>
        <v>37.5</v>
      </c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T82" s="18" t="s">
        <v>75</v>
      </c>
      <c r="AU82" s="18" t="s">
        <v>202</v>
      </c>
      <c r="BK82" s="157">
        <f>BK83</f>
        <v>0</v>
      </c>
    </row>
    <row r="83" spans="1:65" s="12" customFormat="1" ht="25.9" customHeight="1">
      <c r="B83" s="158"/>
      <c r="C83" s="159"/>
      <c r="D83" s="160" t="s">
        <v>75</v>
      </c>
      <c r="E83" s="161" t="s">
        <v>223</v>
      </c>
      <c r="F83" s="161" t="s">
        <v>224</v>
      </c>
      <c r="G83" s="159"/>
      <c r="H83" s="159"/>
      <c r="I83" s="162"/>
      <c r="J83" s="163">
        <f>BK83</f>
        <v>0</v>
      </c>
      <c r="K83" s="159"/>
      <c r="L83" s="164"/>
      <c r="M83" s="165"/>
      <c r="N83" s="166"/>
      <c r="O83" s="166"/>
      <c r="P83" s="167">
        <f>P84+P91</f>
        <v>0</v>
      </c>
      <c r="Q83" s="166"/>
      <c r="R83" s="167">
        <f>R84+R91</f>
        <v>0</v>
      </c>
      <c r="S83" s="166"/>
      <c r="T83" s="168">
        <f>T84+T91</f>
        <v>37.5</v>
      </c>
      <c r="AR83" s="169" t="s">
        <v>84</v>
      </c>
      <c r="AT83" s="170" t="s">
        <v>75</v>
      </c>
      <c r="AU83" s="170" t="s">
        <v>76</v>
      </c>
      <c r="AY83" s="169" t="s">
        <v>225</v>
      </c>
      <c r="BK83" s="171">
        <f>BK84+BK91</f>
        <v>0</v>
      </c>
    </row>
    <row r="84" spans="1:65" s="12" customFormat="1" ht="22.9" customHeight="1">
      <c r="B84" s="158"/>
      <c r="C84" s="159"/>
      <c r="D84" s="160" t="s">
        <v>75</v>
      </c>
      <c r="E84" s="172" t="s">
        <v>369</v>
      </c>
      <c r="F84" s="172" t="s">
        <v>377</v>
      </c>
      <c r="G84" s="159"/>
      <c r="H84" s="159"/>
      <c r="I84" s="162"/>
      <c r="J84" s="173">
        <f>BK84</f>
        <v>0</v>
      </c>
      <c r="K84" s="159"/>
      <c r="L84" s="164"/>
      <c r="M84" s="165"/>
      <c r="N84" s="166"/>
      <c r="O84" s="166"/>
      <c r="P84" s="167">
        <f>SUM(P85:P90)</f>
        <v>0</v>
      </c>
      <c r="Q84" s="166"/>
      <c r="R84" s="167">
        <f>SUM(R85:R90)</f>
        <v>0</v>
      </c>
      <c r="S84" s="166"/>
      <c r="T84" s="168">
        <f>SUM(T85:T90)</f>
        <v>37.5</v>
      </c>
      <c r="AR84" s="169" t="s">
        <v>84</v>
      </c>
      <c r="AT84" s="170" t="s">
        <v>75</v>
      </c>
      <c r="AU84" s="170" t="s">
        <v>84</v>
      </c>
      <c r="AY84" s="169" t="s">
        <v>225</v>
      </c>
      <c r="BK84" s="171">
        <f>SUM(BK85:BK90)</f>
        <v>0</v>
      </c>
    </row>
    <row r="85" spans="1:65" s="2" customFormat="1" ht="24">
      <c r="A85" s="35"/>
      <c r="B85" s="36"/>
      <c r="C85" s="174" t="s">
        <v>84</v>
      </c>
      <c r="D85" s="174" t="s">
        <v>227</v>
      </c>
      <c r="E85" s="175" t="s">
        <v>1063</v>
      </c>
      <c r="F85" s="176" t="s">
        <v>1413</v>
      </c>
      <c r="G85" s="177" t="s">
        <v>380</v>
      </c>
      <c r="H85" s="178">
        <v>10</v>
      </c>
      <c r="I85" s="179"/>
      <c r="J85" s="180">
        <f>ROUND(I85*H85,2)</f>
        <v>0</v>
      </c>
      <c r="K85" s="176" t="s">
        <v>19</v>
      </c>
      <c r="L85" s="40"/>
      <c r="M85" s="181" t="s">
        <v>19</v>
      </c>
      <c r="N85" s="182" t="s">
        <v>47</v>
      </c>
      <c r="O85" s="65"/>
      <c r="P85" s="183">
        <f>O85*H85</f>
        <v>0</v>
      </c>
      <c r="Q85" s="183">
        <v>0</v>
      </c>
      <c r="R85" s="183">
        <f>Q85*H85</f>
        <v>0</v>
      </c>
      <c r="S85" s="183">
        <v>3.75</v>
      </c>
      <c r="T85" s="184">
        <f>S85*H85</f>
        <v>37.5</v>
      </c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R85" s="185" t="s">
        <v>232</v>
      </c>
      <c r="AT85" s="185" t="s">
        <v>227</v>
      </c>
      <c r="AU85" s="185" t="s">
        <v>86</v>
      </c>
      <c r="AY85" s="18" t="s">
        <v>225</v>
      </c>
      <c r="BE85" s="186">
        <f>IF(N85="základní",J85,0)</f>
        <v>0</v>
      </c>
      <c r="BF85" s="186">
        <f>IF(N85="snížená",J85,0)</f>
        <v>0</v>
      </c>
      <c r="BG85" s="186">
        <f>IF(N85="zákl. přenesená",J85,0)</f>
        <v>0</v>
      </c>
      <c r="BH85" s="186">
        <f>IF(N85="sníž. přenesená",J85,0)</f>
        <v>0</v>
      </c>
      <c r="BI85" s="186">
        <f>IF(N85="nulová",J85,0)</f>
        <v>0</v>
      </c>
      <c r="BJ85" s="18" t="s">
        <v>84</v>
      </c>
      <c r="BK85" s="186">
        <f>ROUND(I85*H85,2)</f>
        <v>0</v>
      </c>
      <c r="BL85" s="18" t="s">
        <v>232</v>
      </c>
      <c r="BM85" s="185" t="s">
        <v>1414</v>
      </c>
    </row>
    <row r="86" spans="1:65" s="2" customFormat="1" ht="29.25">
      <c r="A86" s="35"/>
      <c r="B86" s="36"/>
      <c r="C86" s="37"/>
      <c r="D86" s="189" t="s">
        <v>414</v>
      </c>
      <c r="E86" s="37"/>
      <c r="F86" s="220" t="s">
        <v>1415</v>
      </c>
      <c r="G86" s="37"/>
      <c r="H86" s="37"/>
      <c r="I86" s="221"/>
      <c r="J86" s="37"/>
      <c r="K86" s="37"/>
      <c r="L86" s="40"/>
      <c r="M86" s="222"/>
      <c r="N86" s="223"/>
      <c r="O86" s="65"/>
      <c r="P86" s="65"/>
      <c r="Q86" s="65"/>
      <c r="R86" s="65"/>
      <c r="S86" s="65"/>
      <c r="T86" s="66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414</v>
      </c>
      <c r="AU86" s="18" t="s">
        <v>86</v>
      </c>
    </row>
    <row r="87" spans="1:65" s="2" customFormat="1" ht="16.5" customHeight="1">
      <c r="A87" s="35"/>
      <c r="B87" s="36"/>
      <c r="C87" s="174" t="s">
        <v>86</v>
      </c>
      <c r="D87" s="174" t="s">
        <v>227</v>
      </c>
      <c r="E87" s="175" t="s">
        <v>695</v>
      </c>
      <c r="F87" s="176" t="s">
        <v>696</v>
      </c>
      <c r="G87" s="177" t="s">
        <v>683</v>
      </c>
      <c r="H87" s="178">
        <v>37500</v>
      </c>
      <c r="I87" s="179"/>
      <c r="J87" s="180">
        <f>ROUND(I87*H87,2)</f>
        <v>0</v>
      </c>
      <c r="K87" s="176" t="s">
        <v>19</v>
      </c>
      <c r="L87" s="40"/>
      <c r="M87" s="181" t="s">
        <v>19</v>
      </c>
      <c r="N87" s="182" t="s">
        <v>47</v>
      </c>
      <c r="O87" s="65"/>
      <c r="P87" s="183">
        <f>O87*H87</f>
        <v>0</v>
      </c>
      <c r="Q87" s="183">
        <v>0</v>
      </c>
      <c r="R87" s="183">
        <f>Q87*H87</f>
        <v>0</v>
      </c>
      <c r="S87" s="183">
        <v>0</v>
      </c>
      <c r="T87" s="184">
        <f>S87*H87</f>
        <v>0</v>
      </c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R87" s="185" t="s">
        <v>128</v>
      </c>
      <c r="AT87" s="185" t="s">
        <v>227</v>
      </c>
      <c r="AU87" s="185" t="s">
        <v>86</v>
      </c>
      <c r="AY87" s="18" t="s">
        <v>225</v>
      </c>
      <c r="BE87" s="186">
        <f>IF(N87="základní",J87,0)</f>
        <v>0</v>
      </c>
      <c r="BF87" s="186">
        <f>IF(N87="snížená",J87,0)</f>
        <v>0</v>
      </c>
      <c r="BG87" s="186">
        <f>IF(N87="zákl. přenesená",J87,0)</f>
        <v>0</v>
      </c>
      <c r="BH87" s="186">
        <f>IF(N87="sníž. přenesená",J87,0)</f>
        <v>0</v>
      </c>
      <c r="BI87" s="186">
        <f>IF(N87="nulová",J87,0)</f>
        <v>0</v>
      </c>
      <c r="BJ87" s="18" t="s">
        <v>84</v>
      </c>
      <c r="BK87" s="186">
        <f>ROUND(I87*H87,2)</f>
        <v>0</v>
      </c>
      <c r="BL87" s="18" t="s">
        <v>128</v>
      </c>
      <c r="BM87" s="185" t="s">
        <v>1416</v>
      </c>
    </row>
    <row r="88" spans="1:65" s="2" customFormat="1" ht="19.5">
      <c r="A88" s="35"/>
      <c r="B88" s="36"/>
      <c r="C88" s="37"/>
      <c r="D88" s="189" t="s">
        <v>414</v>
      </c>
      <c r="E88" s="37"/>
      <c r="F88" s="220" t="s">
        <v>698</v>
      </c>
      <c r="G88" s="37"/>
      <c r="H88" s="37"/>
      <c r="I88" s="221"/>
      <c r="J88" s="37"/>
      <c r="K88" s="37"/>
      <c r="L88" s="40"/>
      <c r="M88" s="222"/>
      <c r="N88" s="223"/>
      <c r="O88" s="65"/>
      <c r="P88" s="65"/>
      <c r="Q88" s="65"/>
      <c r="R88" s="65"/>
      <c r="S88" s="65"/>
      <c r="T88" s="66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8" t="s">
        <v>414</v>
      </c>
      <c r="AU88" s="18" t="s">
        <v>86</v>
      </c>
    </row>
    <row r="89" spans="1:65" s="13" customFormat="1" ht="11.25">
      <c r="B89" s="187"/>
      <c r="C89" s="188"/>
      <c r="D89" s="189" t="s">
        <v>234</v>
      </c>
      <c r="E89" s="188"/>
      <c r="F89" s="191" t="s">
        <v>1417</v>
      </c>
      <c r="G89" s="188"/>
      <c r="H89" s="192">
        <v>37500</v>
      </c>
      <c r="I89" s="193"/>
      <c r="J89" s="188"/>
      <c r="K89" s="188"/>
      <c r="L89" s="194"/>
      <c r="M89" s="195"/>
      <c r="N89" s="196"/>
      <c r="O89" s="196"/>
      <c r="P89" s="196"/>
      <c r="Q89" s="196"/>
      <c r="R89" s="196"/>
      <c r="S89" s="196"/>
      <c r="T89" s="197"/>
      <c r="AT89" s="198" t="s">
        <v>234</v>
      </c>
      <c r="AU89" s="198" t="s">
        <v>86</v>
      </c>
      <c r="AV89" s="13" t="s">
        <v>86</v>
      </c>
      <c r="AW89" s="13" t="s">
        <v>4</v>
      </c>
      <c r="AX89" s="13" t="s">
        <v>84</v>
      </c>
      <c r="AY89" s="198" t="s">
        <v>225</v>
      </c>
    </row>
    <row r="90" spans="1:65" s="2" customFormat="1" ht="36">
      <c r="A90" s="35"/>
      <c r="B90" s="36"/>
      <c r="C90" s="174" t="s">
        <v>273</v>
      </c>
      <c r="D90" s="174" t="s">
        <v>227</v>
      </c>
      <c r="E90" s="175" t="s">
        <v>574</v>
      </c>
      <c r="F90" s="176" t="s">
        <v>575</v>
      </c>
      <c r="G90" s="177" t="s">
        <v>576</v>
      </c>
      <c r="H90" s="178">
        <v>20</v>
      </c>
      <c r="I90" s="179"/>
      <c r="J90" s="180">
        <f>ROUND(I90*H90,2)</f>
        <v>0</v>
      </c>
      <c r="K90" s="176" t="s">
        <v>231</v>
      </c>
      <c r="L90" s="40"/>
      <c r="M90" s="181" t="s">
        <v>19</v>
      </c>
      <c r="N90" s="182" t="s">
        <v>47</v>
      </c>
      <c r="O90" s="65"/>
      <c r="P90" s="183">
        <f>O90*H90</f>
        <v>0</v>
      </c>
      <c r="Q90" s="183">
        <v>0</v>
      </c>
      <c r="R90" s="183">
        <f>Q90*H90</f>
        <v>0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232</v>
      </c>
      <c r="AT90" s="185" t="s">
        <v>227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1418</v>
      </c>
    </row>
    <row r="91" spans="1:65" s="12" customFormat="1" ht="22.9" customHeight="1">
      <c r="B91" s="158"/>
      <c r="C91" s="159"/>
      <c r="D91" s="160" t="s">
        <v>75</v>
      </c>
      <c r="E91" s="172" t="s">
        <v>628</v>
      </c>
      <c r="F91" s="172" t="s">
        <v>629</v>
      </c>
      <c r="G91" s="159"/>
      <c r="H91" s="159"/>
      <c r="I91" s="162"/>
      <c r="J91" s="173">
        <f>BK91</f>
        <v>0</v>
      </c>
      <c r="K91" s="159"/>
      <c r="L91" s="164"/>
      <c r="M91" s="165"/>
      <c r="N91" s="166"/>
      <c r="O91" s="166"/>
      <c r="P91" s="167">
        <f>SUM(P92:P94)</f>
        <v>0</v>
      </c>
      <c r="Q91" s="166"/>
      <c r="R91" s="167">
        <f>SUM(R92:R94)</f>
        <v>0</v>
      </c>
      <c r="S91" s="166"/>
      <c r="T91" s="168">
        <f>SUM(T92:T94)</f>
        <v>0</v>
      </c>
      <c r="AR91" s="169" t="s">
        <v>84</v>
      </c>
      <c r="AT91" s="170" t="s">
        <v>75</v>
      </c>
      <c r="AU91" s="170" t="s">
        <v>84</v>
      </c>
      <c r="AY91" s="169" t="s">
        <v>225</v>
      </c>
      <c r="BK91" s="171">
        <f>SUM(BK92:BK94)</f>
        <v>0</v>
      </c>
    </row>
    <row r="92" spans="1:65" s="2" customFormat="1" ht="36">
      <c r="A92" s="35"/>
      <c r="B92" s="36"/>
      <c r="C92" s="174" t="s">
        <v>232</v>
      </c>
      <c r="D92" s="174" t="s">
        <v>227</v>
      </c>
      <c r="E92" s="175" t="s">
        <v>631</v>
      </c>
      <c r="F92" s="176" t="s">
        <v>632</v>
      </c>
      <c r="G92" s="177" t="s">
        <v>361</v>
      </c>
      <c r="H92" s="178">
        <v>37.5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1419</v>
      </c>
    </row>
    <row r="93" spans="1:65" s="2" customFormat="1" ht="36">
      <c r="A93" s="35"/>
      <c r="B93" s="36"/>
      <c r="C93" s="174" t="s">
        <v>327</v>
      </c>
      <c r="D93" s="174" t="s">
        <v>227</v>
      </c>
      <c r="E93" s="175" t="s">
        <v>635</v>
      </c>
      <c r="F93" s="176" t="s">
        <v>636</v>
      </c>
      <c r="G93" s="177" t="s">
        <v>361</v>
      </c>
      <c r="H93" s="178">
        <v>375</v>
      </c>
      <c r="I93" s="179"/>
      <c r="J93" s="180">
        <f>ROUND(I93*H93,2)</f>
        <v>0</v>
      </c>
      <c r="K93" s="176" t="s">
        <v>231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1420</v>
      </c>
    </row>
    <row r="94" spans="1:65" s="13" customFormat="1" ht="11.25">
      <c r="B94" s="187"/>
      <c r="C94" s="188"/>
      <c r="D94" s="189" t="s">
        <v>234</v>
      </c>
      <c r="E94" s="188"/>
      <c r="F94" s="191" t="s">
        <v>1421</v>
      </c>
      <c r="G94" s="188"/>
      <c r="H94" s="192">
        <v>375</v>
      </c>
      <c r="I94" s="193"/>
      <c r="J94" s="188"/>
      <c r="K94" s="188"/>
      <c r="L94" s="194"/>
      <c r="M94" s="240"/>
      <c r="N94" s="241"/>
      <c r="O94" s="241"/>
      <c r="P94" s="241"/>
      <c r="Q94" s="241"/>
      <c r="R94" s="241"/>
      <c r="S94" s="241"/>
      <c r="T94" s="242"/>
      <c r="AT94" s="198" t="s">
        <v>234</v>
      </c>
      <c r="AU94" s="198" t="s">
        <v>86</v>
      </c>
      <c r="AV94" s="13" t="s">
        <v>86</v>
      </c>
      <c r="AW94" s="13" t="s">
        <v>4</v>
      </c>
      <c r="AX94" s="13" t="s">
        <v>84</v>
      </c>
      <c r="AY94" s="198" t="s">
        <v>225</v>
      </c>
    </row>
    <row r="95" spans="1:65" s="2" customFormat="1" ht="6.95" customHeight="1">
      <c r="A95" s="35"/>
      <c r="B95" s="48"/>
      <c r="C95" s="49"/>
      <c r="D95" s="49"/>
      <c r="E95" s="49"/>
      <c r="F95" s="49"/>
      <c r="G95" s="49"/>
      <c r="H95" s="49"/>
      <c r="I95" s="49"/>
      <c r="J95" s="49"/>
      <c r="K95" s="49"/>
      <c r="L95" s="40"/>
      <c r="M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</sheetData>
  <sheetProtection algorithmName="SHA-512" hashValue="6q2xgCkYbFBeQZ8xUq3DCH1s/OHsG+Lsjas1C4pjtQqI2/sIZEWPn2nX88Uun7WIQOigDOeddNkR+bI41QmjSA==" saltValue="Gu7y60eRdVPdu/ekEFEvyGoQ9rrhEQMUcSO0E/lbA57E794Na1T/Sm0C8A5svG9AoP5DwEBGeMc/x93R9FpF7g==" spinCount="100000" sheet="1" objects="1" scenarios="1" formatColumns="0" formatRows="0" autoFilter="0"/>
  <autoFilter ref="C81:K94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9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193</v>
      </c>
    </row>
    <row r="3" spans="1:4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4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106" t="s">
        <v>16</v>
      </c>
      <c r="L6" s="21"/>
    </row>
    <row r="7" spans="1:4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4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383" t="s">
        <v>1422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ROUND(J81,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ROUND((SUM(BE81:BE89)),  2)</f>
        <v>0</v>
      </c>
      <c r="G33" s="35"/>
      <c r="H33" s="35"/>
      <c r="I33" s="119">
        <v>0.21</v>
      </c>
      <c r="J33" s="118">
        <f>ROUND(((SUM(BE81:BE89))*I33),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ROUND((SUM(BF81:BF89)),  2)</f>
        <v>0</v>
      </c>
      <c r="G34" s="35"/>
      <c r="H34" s="35"/>
      <c r="I34" s="119">
        <v>0.15</v>
      </c>
      <c r="J34" s="118">
        <f>ROUND(((SUM(BF81:BF89))*I34),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ROUND((SUM(BG81:BG89)),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ROUND((SUM(BH81:BH89)),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ROUND((SUM(BI81:BI89)),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d - Dopravní opatření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J81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1423</v>
      </c>
      <c r="E60" s="138"/>
      <c r="F60" s="138"/>
      <c r="G60" s="138"/>
      <c r="H60" s="138"/>
      <c r="I60" s="138"/>
      <c r="J60" s="139">
        <f>J82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1424</v>
      </c>
      <c r="E61" s="144"/>
      <c r="F61" s="144"/>
      <c r="G61" s="144"/>
      <c r="H61" s="144"/>
      <c r="I61" s="144"/>
      <c r="J61" s="145">
        <f>J83</f>
        <v>0</v>
      </c>
      <c r="K61" s="142"/>
      <c r="L61" s="146"/>
    </row>
    <row r="62" spans="1:47" s="2" customFormat="1" ht="21.7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07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6.95" customHeight="1">
      <c r="A63" s="35"/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107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</row>
    <row r="67" spans="1:31" s="2" customFormat="1" ht="6.95" customHeight="1">
      <c r="A67" s="35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24.95" customHeight="1">
      <c r="A68" s="35"/>
      <c r="B68" s="36"/>
      <c r="C68" s="24" t="s">
        <v>210</v>
      </c>
      <c r="D68" s="37"/>
      <c r="E68" s="37"/>
      <c r="F68" s="37"/>
      <c r="G68" s="37"/>
      <c r="H68" s="37"/>
      <c r="I68" s="37"/>
      <c r="J68" s="37"/>
      <c r="K68" s="37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69" spans="1:31" s="2" customFormat="1" ht="6.9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07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12" customHeight="1">
      <c r="A70" s="35"/>
      <c r="B70" s="36"/>
      <c r="C70" s="30" t="s">
        <v>16</v>
      </c>
      <c r="D70" s="37"/>
      <c r="E70" s="37"/>
      <c r="F70" s="37"/>
      <c r="G70" s="37"/>
      <c r="H70" s="37"/>
      <c r="I70" s="37"/>
      <c r="J70" s="37"/>
      <c r="K70" s="37"/>
      <c r="L70" s="107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26.25" customHeight="1">
      <c r="A71" s="35"/>
      <c r="B71" s="36"/>
      <c r="C71" s="37"/>
      <c r="D71" s="37"/>
      <c r="E71" s="388" t="str">
        <f>E7</f>
        <v>Modernizace dopravního značení, 3. etapa, 5. května, č. akce 9991771</v>
      </c>
      <c r="F71" s="389"/>
      <c r="G71" s="389"/>
      <c r="H71" s="389"/>
      <c r="I71" s="37"/>
      <c r="J71" s="37"/>
      <c r="K71" s="37"/>
      <c r="L71" s="107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12" customHeight="1">
      <c r="A72" s="35"/>
      <c r="B72" s="36"/>
      <c r="C72" s="30" t="s">
        <v>197</v>
      </c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16.5" customHeight="1">
      <c r="A73" s="35"/>
      <c r="B73" s="36"/>
      <c r="C73" s="37"/>
      <c r="D73" s="37"/>
      <c r="E73" s="377" t="str">
        <f>E9</f>
        <v>d - Dopravní opatření</v>
      </c>
      <c r="F73" s="390"/>
      <c r="G73" s="390"/>
      <c r="H73" s="390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21</v>
      </c>
      <c r="D75" s="37"/>
      <c r="E75" s="37"/>
      <c r="F75" s="28" t="str">
        <f>F12</f>
        <v>Praha 4</v>
      </c>
      <c r="G75" s="37"/>
      <c r="H75" s="37"/>
      <c r="I75" s="30" t="s">
        <v>23</v>
      </c>
      <c r="J75" s="60" t="str">
        <f>IF(J12="","",J12)</f>
        <v>22. 2. 2021</v>
      </c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5.7" customHeight="1">
      <c r="A77" s="35"/>
      <c r="B77" s="36"/>
      <c r="C77" s="30" t="s">
        <v>25</v>
      </c>
      <c r="D77" s="37"/>
      <c r="E77" s="37"/>
      <c r="F77" s="28" t="str">
        <f>E15</f>
        <v>Technická správa komunikací hl. m. Prahy, a.s.</v>
      </c>
      <c r="G77" s="37"/>
      <c r="H77" s="37"/>
      <c r="I77" s="30" t="s">
        <v>33</v>
      </c>
      <c r="J77" s="33" t="str">
        <f>E21</f>
        <v>d plus projektová a inženýrská a.s.</v>
      </c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5.2" customHeight="1">
      <c r="A78" s="35"/>
      <c r="B78" s="36"/>
      <c r="C78" s="30" t="s">
        <v>31</v>
      </c>
      <c r="D78" s="37"/>
      <c r="E78" s="37"/>
      <c r="F78" s="28" t="str">
        <f>IF(E18="","",E18)</f>
        <v>Vyplň údaj</v>
      </c>
      <c r="G78" s="37"/>
      <c r="H78" s="37"/>
      <c r="I78" s="30" t="s">
        <v>38</v>
      </c>
      <c r="J78" s="33" t="str">
        <f>E24</f>
        <v xml:space="preserve"> </v>
      </c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0.3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11" customFormat="1" ht="29.25" customHeight="1">
      <c r="A80" s="147"/>
      <c r="B80" s="148"/>
      <c r="C80" s="149" t="s">
        <v>211</v>
      </c>
      <c r="D80" s="150" t="s">
        <v>61</v>
      </c>
      <c r="E80" s="150" t="s">
        <v>57</v>
      </c>
      <c r="F80" s="150" t="s">
        <v>58</v>
      </c>
      <c r="G80" s="150" t="s">
        <v>212</v>
      </c>
      <c r="H80" s="150" t="s">
        <v>213</v>
      </c>
      <c r="I80" s="150" t="s">
        <v>214</v>
      </c>
      <c r="J80" s="150" t="s">
        <v>201</v>
      </c>
      <c r="K80" s="151" t="s">
        <v>215</v>
      </c>
      <c r="L80" s="152"/>
      <c r="M80" s="69" t="s">
        <v>19</v>
      </c>
      <c r="N80" s="70" t="s">
        <v>46</v>
      </c>
      <c r="O80" s="70" t="s">
        <v>216</v>
      </c>
      <c r="P80" s="70" t="s">
        <v>217</v>
      </c>
      <c r="Q80" s="70" t="s">
        <v>218</v>
      </c>
      <c r="R80" s="70" t="s">
        <v>219</v>
      </c>
      <c r="S80" s="70" t="s">
        <v>220</v>
      </c>
      <c r="T80" s="71" t="s">
        <v>221</v>
      </c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</row>
    <row r="81" spans="1:65" s="2" customFormat="1" ht="22.9" customHeight="1">
      <c r="A81" s="35"/>
      <c r="B81" s="36"/>
      <c r="C81" s="76" t="s">
        <v>222</v>
      </c>
      <c r="D81" s="37"/>
      <c r="E81" s="37"/>
      <c r="F81" s="37"/>
      <c r="G81" s="37"/>
      <c r="H81" s="37"/>
      <c r="I81" s="37"/>
      <c r="J81" s="153">
        <f>BK81</f>
        <v>0</v>
      </c>
      <c r="K81" s="37"/>
      <c r="L81" s="40"/>
      <c r="M81" s="72"/>
      <c r="N81" s="154"/>
      <c r="O81" s="73"/>
      <c r="P81" s="155">
        <f>P82</f>
        <v>0</v>
      </c>
      <c r="Q81" s="73"/>
      <c r="R81" s="155">
        <f>R82</f>
        <v>0</v>
      </c>
      <c r="S81" s="73"/>
      <c r="T81" s="156">
        <f>T82</f>
        <v>0</v>
      </c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T81" s="18" t="s">
        <v>75</v>
      </c>
      <c r="AU81" s="18" t="s">
        <v>202</v>
      </c>
      <c r="BK81" s="157">
        <f>BK82</f>
        <v>0</v>
      </c>
    </row>
    <row r="82" spans="1:65" s="12" customFormat="1" ht="25.9" customHeight="1">
      <c r="B82" s="158"/>
      <c r="C82" s="159"/>
      <c r="D82" s="160" t="s">
        <v>75</v>
      </c>
      <c r="E82" s="161" t="s">
        <v>194</v>
      </c>
      <c r="F82" s="161" t="s">
        <v>1425</v>
      </c>
      <c r="G82" s="159"/>
      <c r="H82" s="159"/>
      <c r="I82" s="162"/>
      <c r="J82" s="163">
        <f>BK82</f>
        <v>0</v>
      </c>
      <c r="K82" s="159"/>
      <c r="L82" s="164"/>
      <c r="M82" s="165"/>
      <c r="N82" s="166"/>
      <c r="O82" s="166"/>
      <c r="P82" s="167">
        <f>P83</f>
        <v>0</v>
      </c>
      <c r="Q82" s="166"/>
      <c r="R82" s="167">
        <f>R83</f>
        <v>0</v>
      </c>
      <c r="S82" s="166"/>
      <c r="T82" s="168">
        <f>T83</f>
        <v>0</v>
      </c>
      <c r="AR82" s="169" t="s">
        <v>327</v>
      </c>
      <c r="AT82" s="170" t="s">
        <v>75</v>
      </c>
      <c r="AU82" s="170" t="s">
        <v>76</v>
      </c>
      <c r="AY82" s="169" t="s">
        <v>225</v>
      </c>
      <c r="BK82" s="171">
        <f>BK83</f>
        <v>0</v>
      </c>
    </row>
    <row r="83" spans="1:65" s="12" customFormat="1" ht="22.9" customHeight="1">
      <c r="B83" s="158"/>
      <c r="C83" s="159"/>
      <c r="D83" s="160" t="s">
        <v>75</v>
      </c>
      <c r="E83" s="172" t="s">
        <v>1426</v>
      </c>
      <c r="F83" s="172" t="s">
        <v>1427</v>
      </c>
      <c r="G83" s="159"/>
      <c r="H83" s="159"/>
      <c r="I83" s="162"/>
      <c r="J83" s="173">
        <f>BK83</f>
        <v>0</v>
      </c>
      <c r="K83" s="159"/>
      <c r="L83" s="164"/>
      <c r="M83" s="165"/>
      <c r="N83" s="166"/>
      <c r="O83" s="166"/>
      <c r="P83" s="167">
        <f>SUM(P84:P89)</f>
        <v>0</v>
      </c>
      <c r="Q83" s="166"/>
      <c r="R83" s="167">
        <f>SUM(R84:R89)</f>
        <v>0</v>
      </c>
      <c r="S83" s="166"/>
      <c r="T83" s="168">
        <f>SUM(T84:T89)</f>
        <v>0</v>
      </c>
      <c r="AR83" s="169" t="s">
        <v>327</v>
      </c>
      <c r="AT83" s="170" t="s">
        <v>75</v>
      </c>
      <c r="AU83" s="170" t="s">
        <v>84</v>
      </c>
      <c r="AY83" s="169" t="s">
        <v>225</v>
      </c>
      <c r="BK83" s="171">
        <f>SUM(BK84:BK89)</f>
        <v>0</v>
      </c>
    </row>
    <row r="84" spans="1:65" s="2" customFormat="1" ht="21.75" customHeight="1">
      <c r="A84" s="35"/>
      <c r="B84" s="36"/>
      <c r="C84" s="174" t="s">
        <v>84</v>
      </c>
      <c r="D84" s="174" t="s">
        <v>227</v>
      </c>
      <c r="E84" s="175" t="s">
        <v>1428</v>
      </c>
      <c r="F84" s="176" t="s">
        <v>1429</v>
      </c>
      <c r="G84" s="177" t="s">
        <v>1430</v>
      </c>
      <c r="H84" s="178">
        <v>24</v>
      </c>
      <c r="I84" s="179"/>
      <c r="J84" s="180">
        <f>ROUND(I84*H84,2)</f>
        <v>0</v>
      </c>
      <c r="K84" s="176" t="s">
        <v>19</v>
      </c>
      <c r="L84" s="40"/>
      <c r="M84" s="181" t="s">
        <v>19</v>
      </c>
      <c r="N84" s="182" t="s">
        <v>47</v>
      </c>
      <c r="O84" s="65"/>
      <c r="P84" s="183">
        <f>O84*H84</f>
        <v>0</v>
      </c>
      <c r="Q84" s="183">
        <v>0</v>
      </c>
      <c r="R84" s="183">
        <f>Q84*H84</f>
        <v>0</v>
      </c>
      <c r="S84" s="183">
        <v>0</v>
      </c>
      <c r="T84" s="184">
        <f>S84*H84</f>
        <v>0</v>
      </c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R84" s="185" t="s">
        <v>1431</v>
      </c>
      <c r="AT84" s="185" t="s">
        <v>227</v>
      </c>
      <c r="AU84" s="185" t="s">
        <v>86</v>
      </c>
      <c r="AY84" s="18" t="s">
        <v>225</v>
      </c>
      <c r="BE84" s="186">
        <f>IF(N84="základní",J84,0)</f>
        <v>0</v>
      </c>
      <c r="BF84" s="186">
        <f>IF(N84="snížená",J84,0)</f>
        <v>0</v>
      </c>
      <c r="BG84" s="186">
        <f>IF(N84="zákl. přenesená",J84,0)</f>
        <v>0</v>
      </c>
      <c r="BH84" s="186">
        <f>IF(N84="sníž. přenesená",J84,0)</f>
        <v>0</v>
      </c>
      <c r="BI84" s="186">
        <f>IF(N84="nulová",J84,0)</f>
        <v>0</v>
      </c>
      <c r="BJ84" s="18" t="s">
        <v>84</v>
      </c>
      <c r="BK84" s="186">
        <f>ROUND(I84*H84,2)</f>
        <v>0</v>
      </c>
      <c r="BL84" s="18" t="s">
        <v>1431</v>
      </c>
      <c r="BM84" s="185" t="s">
        <v>1432</v>
      </c>
    </row>
    <row r="85" spans="1:65" s="2" customFormat="1" ht="19.5">
      <c r="A85" s="35"/>
      <c r="B85" s="36"/>
      <c r="C85" s="37"/>
      <c r="D85" s="189" t="s">
        <v>414</v>
      </c>
      <c r="E85" s="37"/>
      <c r="F85" s="220" t="s">
        <v>1433</v>
      </c>
      <c r="G85" s="37"/>
      <c r="H85" s="37"/>
      <c r="I85" s="221"/>
      <c r="J85" s="37"/>
      <c r="K85" s="37"/>
      <c r="L85" s="40"/>
      <c r="M85" s="222"/>
      <c r="N85" s="223"/>
      <c r="O85" s="65"/>
      <c r="P85" s="65"/>
      <c r="Q85" s="65"/>
      <c r="R85" s="65"/>
      <c r="S85" s="65"/>
      <c r="T85" s="66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T85" s="18" t="s">
        <v>414</v>
      </c>
      <c r="AU85" s="18" t="s">
        <v>86</v>
      </c>
    </row>
    <row r="86" spans="1:65" s="2" customFormat="1" ht="16.5" customHeight="1">
      <c r="A86" s="35"/>
      <c r="B86" s="36"/>
      <c r="C86" s="174" t="s">
        <v>86</v>
      </c>
      <c r="D86" s="174" t="s">
        <v>227</v>
      </c>
      <c r="E86" s="175" t="s">
        <v>1434</v>
      </c>
      <c r="F86" s="176" t="s">
        <v>1435</v>
      </c>
      <c r="G86" s="177" t="s">
        <v>1430</v>
      </c>
      <c r="H86" s="178">
        <v>10</v>
      </c>
      <c r="I86" s="179"/>
      <c r="J86" s="180">
        <f>ROUND(I86*H86,2)</f>
        <v>0</v>
      </c>
      <c r="K86" s="176" t="s">
        <v>19</v>
      </c>
      <c r="L86" s="40"/>
      <c r="M86" s="181" t="s">
        <v>19</v>
      </c>
      <c r="N86" s="182" t="s">
        <v>47</v>
      </c>
      <c r="O86" s="65"/>
      <c r="P86" s="183">
        <f>O86*H86</f>
        <v>0</v>
      </c>
      <c r="Q86" s="183">
        <v>0</v>
      </c>
      <c r="R86" s="183">
        <f>Q86*H86</f>
        <v>0</v>
      </c>
      <c r="S86" s="183">
        <v>0</v>
      </c>
      <c r="T86" s="184">
        <f>S86*H86</f>
        <v>0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R86" s="185" t="s">
        <v>1431</v>
      </c>
      <c r="AT86" s="185" t="s">
        <v>227</v>
      </c>
      <c r="AU86" s="185" t="s">
        <v>86</v>
      </c>
      <c r="AY86" s="18" t="s">
        <v>225</v>
      </c>
      <c r="BE86" s="186">
        <f>IF(N86="základní",J86,0)</f>
        <v>0</v>
      </c>
      <c r="BF86" s="186">
        <f>IF(N86="snížená",J86,0)</f>
        <v>0</v>
      </c>
      <c r="BG86" s="186">
        <f>IF(N86="zákl. přenesená",J86,0)</f>
        <v>0</v>
      </c>
      <c r="BH86" s="186">
        <f>IF(N86="sníž. přenesená",J86,0)</f>
        <v>0</v>
      </c>
      <c r="BI86" s="186">
        <f>IF(N86="nulová",J86,0)</f>
        <v>0</v>
      </c>
      <c r="BJ86" s="18" t="s">
        <v>84</v>
      </c>
      <c r="BK86" s="186">
        <f>ROUND(I86*H86,2)</f>
        <v>0</v>
      </c>
      <c r="BL86" s="18" t="s">
        <v>1431</v>
      </c>
      <c r="BM86" s="185" t="s">
        <v>1436</v>
      </c>
    </row>
    <row r="87" spans="1:65" s="2" customFormat="1" ht="19.5">
      <c r="A87" s="35"/>
      <c r="B87" s="36"/>
      <c r="C87" s="37"/>
      <c r="D87" s="189" t="s">
        <v>414</v>
      </c>
      <c r="E87" s="37"/>
      <c r="F87" s="220" t="s">
        <v>1437</v>
      </c>
      <c r="G87" s="37"/>
      <c r="H87" s="37"/>
      <c r="I87" s="221"/>
      <c r="J87" s="37"/>
      <c r="K87" s="37"/>
      <c r="L87" s="40"/>
      <c r="M87" s="222"/>
      <c r="N87" s="223"/>
      <c r="O87" s="65"/>
      <c r="P87" s="65"/>
      <c r="Q87" s="65"/>
      <c r="R87" s="65"/>
      <c r="S87" s="65"/>
      <c r="T87" s="66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T87" s="18" t="s">
        <v>414</v>
      </c>
      <c r="AU87" s="18" t="s">
        <v>86</v>
      </c>
    </row>
    <row r="88" spans="1:65" s="2" customFormat="1" ht="16.5" customHeight="1">
      <c r="A88" s="35"/>
      <c r="B88" s="36"/>
      <c r="C88" s="174" t="s">
        <v>273</v>
      </c>
      <c r="D88" s="174" t="s">
        <v>227</v>
      </c>
      <c r="E88" s="175" t="s">
        <v>1438</v>
      </c>
      <c r="F88" s="176" t="s">
        <v>1439</v>
      </c>
      <c r="G88" s="177" t="s">
        <v>1430</v>
      </c>
      <c r="H88" s="178">
        <v>10</v>
      </c>
      <c r="I88" s="179"/>
      <c r="J88" s="180">
        <f>ROUND(I88*H88,2)</f>
        <v>0</v>
      </c>
      <c r="K88" s="176" t="s">
        <v>19</v>
      </c>
      <c r="L88" s="40"/>
      <c r="M88" s="181" t="s">
        <v>19</v>
      </c>
      <c r="N88" s="182" t="s">
        <v>47</v>
      </c>
      <c r="O88" s="65"/>
      <c r="P88" s="183">
        <f>O88*H88</f>
        <v>0</v>
      </c>
      <c r="Q88" s="183">
        <v>0</v>
      </c>
      <c r="R88" s="183">
        <f>Q88*H88</f>
        <v>0</v>
      </c>
      <c r="S88" s="183">
        <v>0</v>
      </c>
      <c r="T88" s="184">
        <f>S88*H88</f>
        <v>0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R88" s="185" t="s">
        <v>1431</v>
      </c>
      <c r="AT88" s="185" t="s">
        <v>227</v>
      </c>
      <c r="AU88" s="185" t="s">
        <v>86</v>
      </c>
      <c r="AY88" s="18" t="s">
        <v>225</v>
      </c>
      <c r="BE88" s="186">
        <f>IF(N88="základní",J88,0)</f>
        <v>0</v>
      </c>
      <c r="BF88" s="186">
        <f>IF(N88="snížená",J88,0)</f>
        <v>0</v>
      </c>
      <c r="BG88" s="186">
        <f>IF(N88="zákl. přenesená",J88,0)</f>
        <v>0</v>
      </c>
      <c r="BH88" s="186">
        <f>IF(N88="sníž. přenesená",J88,0)</f>
        <v>0</v>
      </c>
      <c r="BI88" s="186">
        <f>IF(N88="nulová",J88,0)</f>
        <v>0</v>
      </c>
      <c r="BJ88" s="18" t="s">
        <v>84</v>
      </c>
      <c r="BK88" s="186">
        <f>ROUND(I88*H88,2)</f>
        <v>0</v>
      </c>
      <c r="BL88" s="18" t="s">
        <v>1431</v>
      </c>
      <c r="BM88" s="185" t="s">
        <v>1440</v>
      </c>
    </row>
    <row r="89" spans="1:65" s="2" customFormat="1" ht="19.5">
      <c r="A89" s="35"/>
      <c r="B89" s="36"/>
      <c r="C89" s="37"/>
      <c r="D89" s="189" t="s">
        <v>414</v>
      </c>
      <c r="E89" s="37"/>
      <c r="F89" s="220" t="s">
        <v>1433</v>
      </c>
      <c r="G89" s="37"/>
      <c r="H89" s="37"/>
      <c r="I89" s="221"/>
      <c r="J89" s="37"/>
      <c r="K89" s="37"/>
      <c r="L89" s="40"/>
      <c r="M89" s="243"/>
      <c r="N89" s="244"/>
      <c r="O89" s="236"/>
      <c r="P89" s="236"/>
      <c r="Q89" s="236"/>
      <c r="R89" s="236"/>
      <c r="S89" s="236"/>
      <c r="T89" s="24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T89" s="18" t="s">
        <v>414</v>
      </c>
      <c r="AU89" s="18" t="s">
        <v>86</v>
      </c>
    </row>
    <row r="90" spans="1:65" s="2" customFormat="1" ht="6.95" customHeight="1">
      <c r="A90" s="35"/>
      <c r="B90" s="48"/>
      <c r="C90" s="49"/>
      <c r="D90" s="49"/>
      <c r="E90" s="49"/>
      <c r="F90" s="49"/>
      <c r="G90" s="49"/>
      <c r="H90" s="49"/>
      <c r="I90" s="49"/>
      <c r="J90" s="49"/>
      <c r="K90" s="49"/>
      <c r="L90" s="40"/>
      <c r="M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</sheetData>
  <sheetProtection algorithmName="SHA-512" hashValue="VSdqe3u95KFOqy5mr0u8NRKaqwPm/RoRVORSlDU9pOx99Q473qxOXwm+KXsf5zpPd5rV6caGctAU5adJj3IK5g==" saltValue="fXjR4DKBTcSNS20Qqe9N8WWFpap4OWrAQfEHnp5iltkw0Ql04C0keCId/FBJ3idht7P+7pEdGVuhZgLFCSuzmw==" spinCount="100000" sheet="1" objects="1" scenarios="1" formatColumns="0" formatRows="0" autoFilter="0"/>
  <autoFilter ref="C80:K89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0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195</v>
      </c>
    </row>
    <row r="3" spans="1:4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4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106" t="s">
        <v>16</v>
      </c>
      <c r="L6" s="21"/>
    </row>
    <row r="7" spans="1:4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4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383" t="s">
        <v>1441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ROUND(J84,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ROUND((SUM(BE84:BE100)),  2)</f>
        <v>0</v>
      </c>
      <c r="G33" s="35"/>
      <c r="H33" s="35"/>
      <c r="I33" s="119">
        <v>0.21</v>
      </c>
      <c r="J33" s="118">
        <f>ROUND(((SUM(BE84:BE100))*I33),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ROUND((SUM(BF84:BF100)),  2)</f>
        <v>0</v>
      </c>
      <c r="G34" s="35"/>
      <c r="H34" s="35"/>
      <c r="I34" s="119">
        <v>0.15</v>
      </c>
      <c r="J34" s="118">
        <f>ROUND(((SUM(BF84:BF100))*I34),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ROUND((SUM(BG84:BG100)),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ROUND((SUM(BH84:BH100)),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ROUND((SUM(BI84:BI100)),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v - VRN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J84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1423</v>
      </c>
      <c r="E60" s="138"/>
      <c r="F60" s="138"/>
      <c r="G60" s="138"/>
      <c r="H60" s="138"/>
      <c r="I60" s="138"/>
      <c r="J60" s="139">
        <f>J85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1442</v>
      </c>
      <c r="E61" s="144"/>
      <c r="F61" s="144"/>
      <c r="G61" s="144"/>
      <c r="H61" s="144"/>
      <c r="I61" s="144"/>
      <c r="J61" s="145">
        <f>J86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1443</v>
      </c>
      <c r="E62" s="144"/>
      <c r="F62" s="144"/>
      <c r="G62" s="144"/>
      <c r="H62" s="144"/>
      <c r="I62" s="144"/>
      <c r="J62" s="145">
        <f>J95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1444</v>
      </c>
      <c r="E63" s="144"/>
      <c r="F63" s="144"/>
      <c r="G63" s="144"/>
      <c r="H63" s="144"/>
      <c r="I63" s="144"/>
      <c r="J63" s="145">
        <f>J97</f>
        <v>0</v>
      </c>
      <c r="K63" s="142"/>
      <c r="L63" s="146"/>
    </row>
    <row r="64" spans="1:47" s="10" customFormat="1" ht="19.899999999999999" customHeight="1">
      <c r="B64" s="141"/>
      <c r="C64" s="142"/>
      <c r="D64" s="143" t="s">
        <v>1424</v>
      </c>
      <c r="E64" s="144"/>
      <c r="F64" s="144"/>
      <c r="G64" s="144"/>
      <c r="H64" s="144"/>
      <c r="I64" s="144"/>
      <c r="J64" s="145">
        <f>J99</f>
        <v>0</v>
      </c>
      <c r="K64" s="142"/>
      <c r="L64" s="146"/>
    </row>
    <row r="65" spans="1:31" s="2" customFormat="1" ht="21.75" customHeight="1">
      <c r="A65" s="35"/>
      <c r="B65" s="36"/>
      <c r="C65" s="37"/>
      <c r="D65" s="37"/>
      <c r="E65" s="37"/>
      <c r="F65" s="37"/>
      <c r="G65" s="37"/>
      <c r="H65" s="37"/>
      <c r="I65" s="37"/>
      <c r="J65" s="37"/>
      <c r="K65" s="37"/>
      <c r="L65" s="107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s="2" customFormat="1" ht="6.95" customHeight="1">
      <c r="A66" s="35"/>
      <c r="B66" s="48"/>
      <c r="C66" s="49"/>
      <c r="D66" s="49"/>
      <c r="E66" s="49"/>
      <c r="F66" s="49"/>
      <c r="G66" s="49"/>
      <c r="H66" s="49"/>
      <c r="I66" s="49"/>
      <c r="J66" s="49"/>
      <c r="K66" s="49"/>
      <c r="L66" s="107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</row>
    <row r="70" spans="1:31" s="2" customFormat="1" ht="6.95" customHeight="1">
      <c r="A70" s="35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07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24.95" customHeight="1">
      <c r="A71" s="35"/>
      <c r="B71" s="36"/>
      <c r="C71" s="24" t="s">
        <v>210</v>
      </c>
      <c r="D71" s="37"/>
      <c r="E71" s="37"/>
      <c r="F71" s="37"/>
      <c r="G71" s="37"/>
      <c r="H71" s="37"/>
      <c r="I71" s="37"/>
      <c r="J71" s="37"/>
      <c r="K71" s="37"/>
      <c r="L71" s="107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12" customHeight="1">
      <c r="A73" s="35"/>
      <c r="B73" s="36"/>
      <c r="C73" s="30" t="s">
        <v>16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26.25" customHeight="1">
      <c r="A74" s="35"/>
      <c r="B74" s="36"/>
      <c r="C74" s="37"/>
      <c r="D74" s="37"/>
      <c r="E74" s="388" t="str">
        <f>E7</f>
        <v>Modernizace dopravního značení, 3. etapa, 5. května, č. akce 9991771</v>
      </c>
      <c r="F74" s="389"/>
      <c r="G74" s="389"/>
      <c r="H74" s="389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197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16.5" customHeight="1">
      <c r="A76" s="35"/>
      <c r="B76" s="36"/>
      <c r="C76" s="37"/>
      <c r="D76" s="37"/>
      <c r="E76" s="377" t="str">
        <f>E9</f>
        <v>v - VRN</v>
      </c>
      <c r="F76" s="390"/>
      <c r="G76" s="390"/>
      <c r="H76" s="390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6.95" customHeight="1">
      <c r="A77" s="35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2" customHeight="1">
      <c r="A78" s="35"/>
      <c r="B78" s="36"/>
      <c r="C78" s="30" t="s">
        <v>21</v>
      </c>
      <c r="D78" s="37"/>
      <c r="E78" s="37"/>
      <c r="F78" s="28" t="str">
        <f>F12</f>
        <v>Praha 4</v>
      </c>
      <c r="G78" s="37"/>
      <c r="H78" s="37"/>
      <c r="I78" s="30" t="s">
        <v>23</v>
      </c>
      <c r="J78" s="60" t="str">
        <f>IF(J12="","",J12)</f>
        <v>22. 2. 2021</v>
      </c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25.7" customHeight="1">
      <c r="A80" s="35"/>
      <c r="B80" s="36"/>
      <c r="C80" s="30" t="s">
        <v>25</v>
      </c>
      <c r="D80" s="37"/>
      <c r="E80" s="37"/>
      <c r="F80" s="28" t="str">
        <f>E15</f>
        <v>Technická správa komunikací hl. m. Prahy, a.s.</v>
      </c>
      <c r="G80" s="37"/>
      <c r="H80" s="37"/>
      <c r="I80" s="30" t="s">
        <v>33</v>
      </c>
      <c r="J80" s="33" t="str">
        <f>E21</f>
        <v>d plus projektová a inženýrská a.s.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5.2" customHeight="1">
      <c r="A81" s="35"/>
      <c r="B81" s="36"/>
      <c r="C81" s="30" t="s">
        <v>31</v>
      </c>
      <c r="D81" s="37"/>
      <c r="E81" s="37"/>
      <c r="F81" s="28" t="str">
        <f>IF(E18="","",E18)</f>
        <v>Vyplň údaj</v>
      </c>
      <c r="G81" s="37"/>
      <c r="H81" s="37"/>
      <c r="I81" s="30" t="s">
        <v>38</v>
      </c>
      <c r="J81" s="33" t="str">
        <f>E24</f>
        <v xml:space="preserve"> </v>
      </c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0.35" customHeight="1">
      <c r="A82" s="35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11" customFormat="1" ht="29.25" customHeight="1">
      <c r="A83" s="147"/>
      <c r="B83" s="148"/>
      <c r="C83" s="149" t="s">
        <v>211</v>
      </c>
      <c r="D83" s="150" t="s">
        <v>61</v>
      </c>
      <c r="E83" s="150" t="s">
        <v>57</v>
      </c>
      <c r="F83" s="150" t="s">
        <v>58</v>
      </c>
      <c r="G83" s="150" t="s">
        <v>212</v>
      </c>
      <c r="H83" s="150" t="s">
        <v>213</v>
      </c>
      <c r="I83" s="150" t="s">
        <v>214</v>
      </c>
      <c r="J83" s="150" t="s">
        <v>201</v>
      </c>
      <c r="K83" s="151" t="s">
        <v>215</v>
      </c>
      <c r="L83" s="152"/>
      <c r="M83" s="69" t="s">
        <v>19</v>
      </c>
      <c r="N83" s="70" t="s">
        <v>46</v>
      </c>
      <c r="O83" s="70" t="s">
        <v>216</v>
      </c>
      <c r="P83" s="70" t="s">
        <v>217</v>
      </c>
      <c r="Q83" s="70" t="s">
        <v>218</v>
      </c>
      <c r="R83" s="70" t="s">
        <v>219</v>
      </c>
      <c r="S83" s="70" t="s">
        <v>220</v>
      </c>
      <c r="T83" s="71" t="s">
        <v>221</v>
      </c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</row>
    <row r="84" spans="1:65" s="2" customFormat="1" ht="22.9" customHeight="1">
      <c r="A84" s="35"/>
      <c r="B84" s="36"/>
      <c r="C84" s="76" t="s">
        <v>222</v>
      </c>
      <c r="D84" s="37"/>
      <c r="E84" s="37"/>
      <c r="F84" s="37"/>
      <c r="G84" s="37"/>
      <c r="H84" s="37"/>
      <c r="I84" s="37"/>
      <c r="J84" s="153">
        <f>BK84</f>
        <v>0</v>
      </c>
      <c r="K84" s="37"/>
      <c r="L84" s="40"/>
      <c r="M84" s="72"/>
      <c r="N84" s="154"/>
      <c r="O84" s="73"/>
      <c r="P84" s="155">
        <f>P85</f>
        <v>0</v>
      </c>
      <c r="Q84" s="73"/>
      <c r="R84" s="155">
        <f>R85</f>
        <v>0</v>
      </c>
      <c r="S84" s="73"/>
      <c r="T84" s="156">
        <f>T85</f>
        <v>0</v>
      </c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T84" s="18" t="s">
        <v>75</v>
      </c>
      <c r="AU84" s="18" t="s">
        <v>202</v>
      </c>
      <c r="BK84" s="157">
        <f>BK85</f>
        <v>0</v>
      </c>
    </row>
    <row r="85" spans="1:65" s="12" customFormat="1" ht="25.9" customHeight="1">
      <c r="B85" s="158"/>
      <c r="C85" s="159"/>
      <c r="D85" s="160" t="s">
        <v>75</v>
      </c>
      <c r="E85" s="161" t="s">
        <v>194</v>
      </c>
      <c r="F85" s="161" t="s">
        <v>1425</v>
      </c>
      <c r="G85" s="159"/>
      <c r="H85" s="159"/>
      <c r="I85" s="162"/>
      <c r="J85" s="163">
        <f>BK85</f>
        <v>0</v>
      </c>
      <c r="K85" s="159"/>
      <c r="L85" s="164"/>
      <c r="M85" s="165"/>
      <c r="N85" s="166"/>
      <c r="O85" s="166"/>
      <c r="P85" s="167">
        <f>P86+P95+P97+P99</f>
        <v>0</v>
      </c>
      <c r="Q85" s="166"/>
      <c r="R85" s="167">
        <f>R86+R95+R97+R99</f>
        <v>0</v>
      </c>
      <c r="S85" s="166"/>
      <c r="T85" s="168">
        <f>T86+T95+T97+T99</f>
        <v>0</v>
      </c>
      <c r="AR85" s="169" t="s">
        <v>327</v>
      </c>
      <c r="AT85" s="170" t="s">
        <v>75</v>
      </c>
      <c r="AU85" s="170" t="s">
        <v>76</v>
      </c>
      <c r="AY85" s="169" t="s">
        <v>225</v>
      </c>
      <c r="BK85" s="171">
        <f>BK86+BK95+BK97+BK99</f>
        <v>0</v>
      </c>
    </row>
    <row r="86" spans="1:65" s="12" customFormat="1" ht="22.9" customHeight="1">
      <c r="B86" s="158"/>
      <c r="C86" s="159"/>
      <c r="D86" s="160" t="s">
        <v>75</v>
      </c>
      <c r="E86" s="172" t="s">
        <v>1445</v>
      </c>
      <c r="F86" s="172" t="s">
        <v>1446</v>
      </c>
      <c r="G86" s="159"/>
      <c r="H86" s="159"/>
      <c r="I86" s="162"/>
      <c r="J86" s="173">
        <f>BK86</f>
        <v>0</v>
      </c>
      <c r="K86" s="159"/>
      <c r="L86" s="164"/>
      <c r="M86" s="165"/>
      <c r="N86" s="166"/>
      <c r="O86" s="166"/>
      <c r="P86" s="167">
        <f>SUM(P87:P94)</f>
        <v>0</v>
      </c>
      <c r="Q86" s="166"/>
      <c r="R86" s="167">
        <f>SUM(R87:R94)</f>
        <v>0</v>
      </c>
      <c r="S86" s="166"/>
      <c r="T86" s="168">
        <f>SUM(T87:T94)</f>
        <v>0</v>
      </c>
      <c r="AR86" s="169" t="s">
        <v>327</v>
      </c>
      <c r="AT86" s="170" t="s">
        <v>75</v>
      </c>
      <c r="AU86" s="170" t="s">
        <v>84</v>
      </c>
      <c r="AY86" s="169" t="s">
        <v>225</v>
      </c>
      <c r="BK86" s="171">
        <f>SUM(BK87:BK94)</f>
        <v>0</v>
      </c>
    </row>
    <row r="87" spans="1:65" s="2" customFormat="1" ht="16.5" customHeight="1">
      <c r="A87" s="35"/>
      <c r="B87" s="36"/>
      <c r="C87" s="174" t="s">
        <v>84</v>
      </c>
      <c r="D87" s="174" t="s">
        <v>227</v>
      </c>
      <c r="E87" s="175" t="s">
        <v>1447</v>
      </c>
      <c r="F87" s="176" t="s">
        <v>1448</v>
      </c>
      <c r="G87" s="177" t="s">
        <v>380</v>
      </c>
      <c r="H87" s="178">
        <v>20</v>
      </c>
      <c r="I87" s="179"/>
      <c r="J87" s="180">
        <f>ROUND(I87*H87,2)</f>
        <v>0</v>
      </c>
      <c r="K87" s="176" t="s">
        <v>231</v>
      </c>
      <c r="L87" s="40"/>
      <c r="M87" s="181" t="s">
        <v>19</v>
      </c>
      <c r="N87" s="182" t="s">
        <v>47</v>
      </c>
      <c r="O87" s="65"/>
      <c r="P87" s="183">
        <f>O87*H87</f>
        <v>0</v>
      </c>
      <c r="Q87" s="183">
        <v>0</v>
      </c>
      <c r="R87" s="183">
        <f>Q87*H87</f>
        <v>0</v>
      </c>
      <c r="S87" s="183">
        <v>0</v>
      </c>
      <c r="T87" s="184">
        <f>S87*H87</f>
        <v>0</v>
      </c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R87" s="185" t="s">
        <v>1431</v>
      </c>
      <c r="AT87" s="185" t="s">
        <v>227</v>
      </c>
      <c r="AU87" s="185" t="s">
        <v>86</v>
      </c>
      <c r="AY87" s="18" t="s">
        <v>225</v>
      </c>
      <c r="BE87" s="186">
        <f>IF(N87="základní",J87,0)</f>
        <v>0</v>
      </c>
      <c r="BF87" s="186">
        <f>IF(N87="snížená",J87,0)</f>
        <v>0</v>
      </c>
      <c r="BG87" s="186">
        <f>IF(N87="zákl. přenesená",J87,0)</f>
        <v>0</v>
      </c>
      <c r="BH87" s="186">
        <f>IF(N87="sníž. přenesená",J87,0)</f>
        <v>0</v>
      </c>
      <c r="BI87" s="186">
        <f>IF(N87="nulová",J87,0)</f>
        <v>0</v>
      </c>
      <c r="BJ87" s="18" t="s">
        <v>84</v>
      </c>
      <c r="BK87" s="186">
        <f>ROUND(I87*H87,2)</f>
        <v>0</v>
      </c>
      <c r="BL87" s="18" t="s">
        <v>1431</v>
      </c>
      <c r="BM87" s="185" t="s">
        <v>1449</v>
      </c>
    </row>
    <row r="88" spans="1:65" s="2" customFormat="1" ht="39">
      <c r="A88" s="35"/>
      <c r="B88" s="36"/>
      <c r="C88" s="37"/>
      <c r="D88" s="189" t="s">
        <v>414</v>
      </c>
      <c r="E88" s="37"/>
      <c r="F88" s="220" t="s">
        <v>1450</v>
      </c>
      <c r="G88" s="37"/>
      <c r="H88" s="37"/>
      <c r="I88" s="221"/>
      <c r="J88" s="37"/>
      <c r="K88" s="37"/>
      <c r="L88" s="40"/>
      <c r="M88" s="222"/>
      <c r="N88" s="223"/>
      <c r="O88" s="65"/>
      <c r="P88" s="65"/>
      <c r="Q88" s="65"/>
      <c r="R88" s="65"/>
      <c r="S88" s="65"/>
      <c r="T88" s="66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8" t="s">
        <v>414</v>
      </c>
      <c r="AU88" s="18" t="s">
        <v>86</v>
      </c>
    </row>
    <row r="89" spans="1:65" s="2" customFormat="1" ht="16.5" customHeight="1">
      <c r="A89" s="35"/>
      <c r="B89" s="36"/>
      <c r="C89" s="174" t="s">
        <v>86</v>
      </c>
      <c r="D89" s="174" t="s">
        <v>227</v>
      </c>
      <c r="E89" s="175" t="s">
        <v>1451</v>
      </c>
      <c r="F89" s="176" t="s">
        <v>1452</v>
      </c>
      <c r="G89" s="177" t="s">
        <v>380</v>
      </c>
      <c r="H89" s="178">
        <v>10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0</v>
      </c>
      <c r="R89" s="183">
        <f>Q89*H89</f>
        <v>0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1431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1431</v>
      </c>
      <c r="BM89" s="185" t="s">
        <v>1453</v>
      </c>
    </row>
    <row r="90" spans="1:65" s="2" customFormat="1" ht="19.5">
      <c r="A90" s="35"/>
      <c r="B90" s="36"/>
      <c r="C90" s="37"/>
      <c r="D90" s="189" t="s">
        <v>414</v>
      </c>
      <c r="E90" s="37"/>
      <c r="F90" s="220" t="s">
        <v>1454</v>
      </c>
      <c r="G90" s="37"/>
      <c r="H90" s="37"/>
      <c r="I90" s="221"/>
      <c r="J90" s="37"/>
      <c r="K90" s="37"/>
      <c r="L90" s="40"/>
      <c r="M90" s="222"/>
      <c r="N90" s="223"/>
      <c r="O90" s="65"/>
      <c r="P90" s="65"/>
      <c r="Q90" s="65"/>
      <c r="R90" s="65"/>
      <c r="S90" s="65"/>
      <c r="T90" s="66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T90" s="18" t="s">
        <v>414</v>
      </c>
      <c r="AU90" s="18" t="s">
        <v>86</v>
      </c>
    </row>
    <row r="91" spans="1:65" s="2" customFormat="1" ht="16.5" customHeight="1">
      <c r="A91" s="35"/>
      <c r="B91" s="36"/>
      <c r="C91" s="174" t="s">
        <v>273</v>
      </c>
      <c r="D91" s="174" t="s">
        <v>227</v>
      </c>
      <c r="E91" s="175" t="s">
        <v>1455</v>
      </c>
      <c r="F91" s="176" t="s">
        <v>1456</v>
      </c>
      <c r="G91" s="177" t="s">
        <v>1003</v>
      </c>
      <c r="H91" s="178">
        <v>1</v>
      </c>
      <c r="I91" s="179"/>
      <c r="J91" s="180">
        <f>ROUND(I91*H91,2)</f>
        <v>0</v>
      </c>
      <c r="K91" s="176" t="s">
        <v>231</v>
      </c>
      <c r="L91" s="40"/>
      <c r="M91" s="181" t="s">
        <v>19</v>
      </c>
      <c r="N91" s="182" t="s">
        <v>47</v>
      </c>
      <c r="O91" s="65"/>
      <c r="P91" s="183">
        <f>O91*H91</f>
        <v>0</v>
      </c>
      <c r="Q91" s="183">
        <v>0</v>
      </c>
      <c r="R91" s="183">
        <f>Q91*H91</f>
        <v>0</v>
      </c>
      <c r="S91" s="183">
        <v>0</v>
      </c>
      <c r="T91" s="184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85" t="s">
        <v>1431</v>
      </c>
      <c r="AT91" s="185" t="s">
        <v>227</v>
      </c>
      <c r="AU91" s="185" t="s">
        <v>86</v>
      </c>
      <c r="AY91" s="18" t="s">
        <v>225</v>
      </c>
      <c r="BE91" s="186">
        <f>IF(N91="základní",J91,0)</f>
        <v>0</v>
      </c>
      <c r="BF91" s="186">
        <f>IF(N91="snížená",J91,0)</f>
        <v>0</v>
      </c>
      <c r="BG91" s="186">
        <f>IF(N91="zákl. přenesená",J91,0)</f>
        <v>0</v>
      </c>
      <c r="BH91" s="186">
        <f>IF(N91="sníž. přenesená",J91,0)</f>
        <v>0</v>
      </c>
      <c r="BI91" s="186">
        <f>IF(N91="nulová",J91,0)</f>
        <v>0</v>
      </c>
      <c r="BJ91" s="18" t="s">
        <v>84</v>
      </c>
      <c r="BK91" s="186">
        <f>ROUND(I91*H91,2)</f>
        <v>0</v>
      </c>
      <c r="BL91" s="18" t="s">
        <v>1431</v>
      </c>
      <c r="BM91" s="185" t="s">
        <v>1457</v>
      </c>
    </row>
    <row r="92" spans="1:65" s="2" customFormat="1" ht="19.5">
      <c r="A92" s="35"/>
      <c r="B92" s="36"/>
      <c r="C92" s="37"/>
      <c r="D92" s="189" t="s">
        <v>414</v>
      </c>
      <c r="E92" s="37"/>
      <c r="F92" s="220" t="s">
        <v>1458</v>
      </c>
      <c r="G92" s="37"/>
      <c r="H92" s="37"/>
      <c r="I92" s="221"/>
      <c r="J92" s="37"/>
      <c r="K92" s="37"/>
      <c r="L92" s="40"/>
      <c r="M92" s="222"/>
      <c r="N92" s="223"/>
      <c r="O92" s="65"/>
      <c r="P92" s="65"/>
      <c r="Q92" s="65"/>
      <c r="R92" s="65"/>
      <c r="S92" s="65"/>
      <c r="T92" s="66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8" t="s">
        <v>414</v>
      </c>
      <c r="AU92" s="18" t="s">
        <v>86</v>
      </c>
    </row>
    <row r="93" spans="1:65" s="2" customFormat="1" ht="16.5" customHeight="1">
      <c r="A93" s="35"/>
      <c r="B93" s="36"/>
      <c r="C93" s="174" t="s">
        <v>232</v>
      </c>
      <c r="D93" s="174" t="s">
        <v>227</v>
      </c>
      <c r="E93" s="175" t="s">
        <v>1459</v>
      </c>
      <c r="F93" s="176" t="s">
        <v>1460</v>
      </c>
      <c r="G93" s="177" t="s">
        <v>1003</v>
      </c>
      <c r="H93" s="178">
        <v>1</v>
      </c>
      <c r="I93" s="179"/>
      <c r="J93" s="180">
        <f>ROUND(I93*H93,2)</f>
        <v>0</v>
      </c>
      <c r="K93" s="176" t="s">
        <v>231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1431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1431</v>
      </c>
      <c r="BM93" s="185" t="s">
        <v>1461</v>
      </c>
    </row>
    <row r="94" spans="1:65" s="2" customFormat="1" ht="16.5" customHeight="1">
      <c r="A94" s="35"/>
      <c r="B94" s="36"/>
      <c r="C94" s="174" t="s">
        <v>327</v>
      </c>
      <c r="D94" s="174" t="s">
        <v>227</v>
      </c>
      <c r="E94" s="175" t="s">
        <v>1462</v>
      </c>
      <c r="F94" s="176" t="s">
        <v>1463</v>
      </c>
      <c r="G94" s="177" t="s">
        <v>1003</v>
      </c>
      <c r="H94" s="178">
        <v>1</v>
      </c>
      <c r="I94" s="179"/>
      <c r="J94" s="180">
        <f>ROUND(I94*H94,2)</f>
        <v>0</v>
      </c>
      <c r="K94" s="176" t="s">
        <v>231</v>
      </c>
      <c r="L94" s="40"/>
      <c r="M94" s="181" t="s">
        <v>19</v>
      </c>
      <c r="N94" s="182" t="s">
        <v>47</v>
      </c>
      <c r="O94" s="65"/>
      <c r="P94" s="183">
        <f>O94*H94</f>
        <v>0</v>
      </c>
      <c r="Q94" s="183">
        <v>0</v>
      </c>
      <c r="R94" s="183">
        <f>Q94*H94</f>
        <v>0</v>
      </c>
      <c r="S94" s="183">
        <v>0</v>
      </c>
      <c r="T94" s="184">
        <f>S94*H94</f>
        <v>0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85" t="s">
        <v>1431</v>
      </c>
      <c r="AT94" s="185" t="s">
        <v>227</v>
      </c>
      <c r="AU94" s="185" t="s">
        <v>86</v>
      </c>
      <c r="AY94" s="18" t="s">
        <v>225</v>
      </c>
      <c r="BE94" s="186">
        <f>IF(N94="základní",J94,0)</f>
        <v>0</v>
      </c>
      <c r="BF94" s="186">
        <f>IF(N94="snížená",J94,0)</f>
        <v>0</v>
      </c>
      <c r="BG94" s="186">
        <f>IF(N94="zákl. přenesená",J94,0)</f>
        <v>0</v>
      </c>
      <c r="BH94" s="186">
        <f>IF(N94="sníž. přenesená",J94,0)</f>
        <v>0</v>
      </c>
      <c r="BI94" s="186">
        <f>IF(N94="nulová",J94,0)</f>
        <v>0</v>
      </c>
      <c r="BJ94" s="18" t="s">
        <v>84</v>
      </c>
      <c r="BK94" s="186">
        <f>ROUND(I94*H94,2)</f>
        <v>0</v>
      </c>
      <c r="BL94" s="18" t="s">
        <v>1431</v>
      </c>
      <c r="BM94" s="185" t="s">
        <v>1464</v>
      </c>
    </row>
    <row r="95" spans="1:65" s="12" customFormat="1" ht="22.9" customHeight="1">
      <c r="B95" s="158"/>
      <c r="C95" s="159"/>
      <c r="D95" s="160" t="s">
        <v>75</v>
      </c>
      <c r="E95" s="172" t="s">
        <v>1465</v>
      </c>
      <c r="F95" s="172" t="s">
        <v>1466</v>
      </c>
      <c r="G95" s="159"/>
      <c r="H95" s="159"/>
      <c r="I95" s="162"/>
      <c r="J95" s="173">
        <f>BK95</f>
        <v>0</v>
      </c>
      <c r="K95" s="159"/>
      <c r="L95" s="164"/>
      <c r="M95" s="165"/>
      <c r="N95" s="166"/>
      <c r="O95" s="166"/>
      <c r="P95" s="167">
        <f>P96</f>
        <v>0</v>
      </c>
      <c r="Q95" s="166"/>
      <c r="R95" s="167">
        <f>R96</f>
        <v>0</v>
      </c>
      <c r="S95" s="166"/>
      <c r="T95" s="168">
        <f>T96</f>
        <v>0</v>
      </c>
      <c r="AR95" s="169" t="s">
        <v>327</v>
      </c>
      <c r="AT95" s="170" t="s">
        <v>75</v>
      </c>
      <c r="AU95" s="170" t="s">
        <v>84</v>
      </c>
      <c r="AY95" s="169" t="s">
        <v>225</v>
      </c>
      <c r="BK95" s="171">
        <f>BK96</f>
        <v>0</v>
      </c>
    </row>
    <row r="96" spans="1:65" s="2" customFormat="1" ht="16.5" customHeight="1">
      <c r="A96" s="35"/>
      <c r="B96" s="36"/>
      <c r="C96" s="174" t="s">
        <v>354</v>
      </c>
      <c r="D96" s="174" t="s">
        <v>227</v>
      </c>
      <c r="E96" s="175" t="s">
        <v>1467</v>
      </c>
      <c r="F96" s="176" t="s">
        <v>1466</v>
      </c>
      <c r="G96" s="177" t="s">
        <v>1003</v>
      </c>
      <c r="H96" s="178">
        <v>1</v>
      </c>
      <c r="I96" s="179"/>
      <c r="J96" s="180">
        <f>ROUND(I96*H96,2)</f>
        <v>0</v>
      </c>
      <c r="K96" s="176" t="s">
        <v>231</v>
      </c>
      <c r="L96" s="40"/>
      <c r="M96" s="181" t="s">
        <v>19</v>
      </c>
      <c r="N96" s="182" t="s">
        <v>47</v>
      </c>
      <c r="O96" s="65"/>
      <c r="P96" s="183">
        <f>O96*H96</f>
        <v>0</v>
      </c>
      <c r="Q96" s="183">
        <v>0</v>
      </c>
      <c r="R96" s="183">
        <f>Q96*H96</f>
        <v>0</v>
      </c>
      <c r="S96" s="183">
        <v>0</v>
      </c>
      <c r="T96" s="184">
        <f>S96*H96</f>
        <v>0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85" t="s">
        <v>1431</v>
      </c>
      <c r="AT96" s="185" t="s">
        <v>227</v>
      </c>
      <c r="AU96" s="185" t="s">
        <v>86</v>
      </c>
      <c r="AY96" s="18" t="s">
        <v>225</v>
      </c>
      <c r="BE96" s="186">
        <f>IF(N96="základní",J96,0)</f>
        <v>0</v>
      </c>
      <c r="BF96" s="186">
        <f>IF(N96="snížená",J96,0)</f>
        <v>0</v>
      </c>
      <c r="BG96" s="186">
        <f>IF(N96="zákl. přenesená",J96,0)</f>
        <v>0</v>
      </c>
      <c r="BH96" s="186">
        <f>IF(N96="sníž. přenesená",J96,0)</f>
        <v>0</v>
      </c>
      <c r="BI96" s="186">
        <f>IF(N96="nulová",J96,0)</f>
        <v>0</v>
      </c>
      <c r="BJ96" s="18" t="s">
        <v>84</v>
      </c>
      <c r="BK96" s="186">
        <f>ROUND(I96*H96,2)</f>
        <v>0</v>
      </c>
      <c r="BL96" s="18" t="s">
        <v>1431</v>
      </c>
      <c r="BM96" s="185" t="s">
        <v>1468</v>
      </c>
    </row>
    <row r="97" spans="1:65" s="12" customFormat="1" ht="22.9" customHeight="1">
      <c r="B97" s="158"/>
      <c r="C97" s="159"/>
      <c r="D97" s="160" t="s">
        <v>75</v>
      </c>
      <c r="E97" s="172" t="s">
        <v>1469</v>
      </c>
      <c r="F97" s="172" t="s">
        <v>1470</v>
      </c>
      <c r="G97" s="159"/>
      <c r="H97" s="159"/>
      <c r="I97" s="162"/>
      <c r="J97" s="173">
        <f>BK97</f>
        <v>0</v>
      </c>
      <c r="K97" s="159"/>
      <c r="L97" s="164"/>
      <c r="M97" s="165"/>
      <c r="N97" s="166"/>
      <c r="O97" s="166"/>
      <c r="P97" s="167">
        <f>P98</f>
        <v>0</v>
      </c>
      <c r="Q97" s="166"/>
      <c r="R97" s="167">
        <f>R98</f>
        <v>0</v>
      </c>
      <c r="S97" s="166"/>
      <c r="T97" s="168">
        <f>T98</f>
        <v>0</v>
      </c>
      <c r="AR97" s="169" t="s">
        <v>327</v>
      </c>
      <c r="AT97" s="170" t="s">
        <v>75</v>
      </c>
      <c r="AU97" s="170" t="s">
        <v>84</v>
      </c>
      <c r="AY97" s="169" t="s">
        <v>225</v>
      </c>
      <c r="BK97" s="171">
        <f>BK98</f>
        <v>0</v>
      </c>
    </row>
    <row r="98" spans="1:65" s="2" customFormat="1" ht="16.5" customHeight="1">
      <c r="A98" s="35"/>
      <c r="B98" s="36"/>
      <c r="C98" s="174" t="s">
        <v>358</v>
      </c>
      <c r="D98" s="174" t="s">
        <v>227</v>
      </c>
      <c r="E98" s="175" t="s">
        <v>1471</v>
      </c>
      <c r="F98" s="176" t="s">
        <v>1470</v>
      </c>
      <c r="G98" s="177" t="s">
        <v>1003</v>
      </c>
      <c r="H98" s="178">
        <v>1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1431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1431</v>
      </c>
      <c r="BM98" s="185" t="s">
        <v>1472</v>
      </c>
    </row>
    <row r="99" spans="1:65" s="12" customFormat="1" ht="22.9" customHeight="1">
      <c r="B99" s="158"/>
      <c r="C99" s="159"/>
      <c r="D99" s="160" t="s">
        <v>75</v>
      </c>
      <c r="E99" s="172" t="s">
        <v>1426</v>
      </c>
      <c r="F99" s="172" t="s">
        <v>1427</v>
      </c>
      <c r="G99" s="159"/>
      <c r="H99" s="159"/>
      <c r="I99" s="162"/>
      <c r="J99" s="173">
        <f>BK99</f>
        <v>0</v>
      </c>
      <c r="K99" s="159"/>
      <c r="L99" s="164"/>
      <c r="M99" s="165"/>
      <c r="N99" s="166"/>
      <c r="O99" s="166"/>
      <c r="P99" s="167">
        <f>P100</f>
        <v>0</v>
      </c>
      <c r="Q99" s="166"/>
      <c r="R99" s="167">
        <f>R100</f>
        <v>0</v>
      </c>
      <c r="S99" s="166"/>
      <c r="T99" s="168">
        <f>T100</f>
        <v>0</v>
      </c>
      <c r="AR99" s="169" t="s">
        <v>327</v>
      </c>
      <c r="AT99" s="170" t="s">
        <v>75</v>
      </c>
      <c r="AU99" s="170" t="s">
        <v>84</v>
      </c>
      <c r="AY99" s="169" t="s">
        <v>225</v>
      </c>
      <c r="BK99" s="171">
        <f>BK100</f>
        <v>0</v>
      </c>
    </row>
    <row r="100" spans="1:65" s="2" customFormat="1" ht="16.5" customHeight="1">
      <c r="A100" s="35"/>
      <c r="B100" s="36"/>
      <c r="C100" s="174" t="s">
        <v>365</v>
      </c>
      <c r="D100" s="174" t="s">
        <v>227</v>
      </c>
      <c r="E100" s="175" t="s">
        <v>1473</v>
      </c>
      <c r="F100" s="176" t="s">
        <v>1427</v>
      </c>
      <c r="G100" s="177" t="s">
        <v>1003</v>
      </c>
      <c r="H100" s="178">
        <v>1</v>
      </c>
      <c r="I100" s="179"/>
      <c r="J100" s="180">
        <f>ROUND(I100*H100,2)</f>
        <v>0</v>
      </c>
      <c r="K100" s="176" t="s">
        <v>231</v>
      </c>
      <c r="L100" s="40"/>
      <c r="M100" s="234" t="s">
        <v>19</v>
      </c>
      <c r="N100" s="235" t="s">
        <v>47</v>
      </c>
      <c r="O100" s="236"/>
      <c r="P100" s="237">
        <f>O100*H100</f>
        <v>0</v>
      </c>
      <c r="Q100" s="237">
        <v>0</v>
      </c>
      <c r="R100" s="237">
        <f>Q100*H100</f>
        <v>0</v>
      </c>
      <c r="S100" s="237">
        <v>0</v>
      </c>
      <c r="T100" s="238">
        <f>S100*H100</f>
        <v>0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85" t="s">
        <v>1431</v>
      </c>
      <c r="AT100" s="185" t="s">
        <v>227</v>
      </c>
      <c r="AU100" s="185" t="s">
        <v>86</v>
      </c>
      <c r="AY100" s="18" t="s">
        <v>225</v>
      </c>
      <c r="BE100" s="186">
        <f>IF(N100="základní",J100,0)</f>
        <v>0</v>
      </c>
      <c r="BF100" s="186">
        <f>IF(N100="snížená",J100,0)</f>
        <v>0</v>
      </c>
      <c r="BG100" s="186">
        <f>IF(N100="zákl. přenesená",J100,0)</f>
        <v>0</v>
      </c>
      <c r="BH100" s="186">
        <f>IF(N100="sníž. přenesená",J100,0)</f>
        <v>0</v>
      </c>
      <c r="BI100" s="186">
        <f>IF(N100="nulová",J100,0)</f>
        <v>0</v>
      </c>
      <c r="BJ100" s="18" t="s">
        <v>84</v>
      </c>
      <c r="BK100" s="186">
        <f>ROUND(I100*H100,2)</f>
        <v>0</v>
      </c>
      <c r="BL100" s="18" t="s">
        <v>1431</v>
      </c>
      <c r="BM100" s="185" t="s">
        <v>1474</v>
      </c>
    </row>
    <row r="101" spans="1:65" s="2" customFormat="1" ht="6.95" customHeight="1">
      <c r="A101" s="35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0"/>
      <c r="M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</row>
  </sheetData>
  <sheetProtection algorithmName="SHA-512" hashValue="9SnGLhHtLzweN5UuDF+KOWQ8F92Kx1uOj+8F3Y0E9HiCESSGeTKcWS9kSjCgEnU6FKkzMwdvsXSQP/OXsSdfYg==" saltValue="5Psoiju3wrPEg87YnJ6FPnrciD3Vrio6dQI9N4bjFKxRVucurLIq05vd5qKXS+mbVbG27XJGorsalwEDj0mphA==" spinCount="100000" sheet="1" objects="1" scenarios="1" formatColumns="0" formatRows="0" autoFilter="0"/>
  <autoFilter ref="C83:K100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92</v>
      </c>
      <c r="AZ2" s="239" t="s">
        <v>654</v>
      </c>
      <c r="BA2" s="239" t="s">
        <v>655</v>
      </c>
      <c r="BB2" s="239" t="s">
        <v>230</v>
      </c>
      <c r="BC2" s="239" t="s">
        <v>710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711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03 - 5K3-5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03 - 5K3-5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12.3833801</v>
      </c>
      <c r="S86" s="73"/>
      <c r="T86" s="156">
        <f>T87+T102</f>
        <v>0.44500000000000001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11.794748500000001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11.794748500000001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21.652999999999999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0.53049849999999998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712</v>
      </c>
      <c r="G91" s="188"/>
      <c r="H91" s="192">
        <v>21.652999999999999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713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21.652999999999999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21.652999999999999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0.44500000000000001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4.45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715</v>
      </c>
      <c r="G99" s="188"/>
      <c r="H99" s="192">
        <v>4.45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11.795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0.58863160000000014</v>
      </c>
      <c r="S102" s="166"/>
      <c r="T102" s="168">
        <f>T103+T115</f>
        <v>0.44500000000000001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0.5827500000000001</v>
      </c>
      <c r="S103" s="166"/>
      <c r="T103" s="168">
        <f>SUM(T104:T114)</f>
        <v>0.44500000000000001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555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2.775E-2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716</v>
      </c>
      <c r="G105" s="188"/>
      <c r="H105" s="192">
        <v>555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0.55500000000000005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0.55500000000000005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717</v>
      </c>
      <c r="G108" s="188"/>
      <c r="H108" s="192">
        <v>0.55500000000000005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445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0.44500000000000001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718</v>
      </c>
      <c r="G110" s="188"/>
      <c r="H110" s="192">
        <v>445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445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719</v>
      </c>
      <c r="G113" s="188"/>
      <c r="H113" s="192">
        <v>445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0.58299999999999996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5.8815999999999998E-3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18.38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5.8815999999999998E-3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720</v>
      </c>
      <c r="G118" s="188"/>
      <c r="H118" s="192">
        <v>18.38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+Vf1moJ2TFc5ru15n6m4Dz/rJxlU7bi9oy34WGkE0k8olBWtYxMW3lNVZCOjPJnN7NeVJjtY5orFu+2ZABOBqA==" saltValue="ONisPxdlVj8ddJX8Aa+IQ9MH0ts8KLDKoIEPwOD54zIVIZbbwDUNTCw68WyUCE9kuDPgpgFa/ZSQnKn61dHpp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59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02"/>
      <c r="C3" s="103"/>
      <c r="D3" s="103"/>
      <c r="E3" s="103"/>
      <c r="F3" s="103"/>
      <c r="G3" s="103"/>
      <c r="H3" s="21"/>
    </row>
    <row r="4" spans="1:8" s="1" customFormat="1" ht="24.95" customHeight="1">
      <c r="B4" s="21"/>
      <c r="C4" s="104" t="s">
        <v>1475</v>
      </c>
      <c r="H4" s="21"/>
    </row>
    <row r="5" spans="1:8" s="1" customFormat="1" ht="12" customHeight="1">
      <c r="B5" s="21"/>
      <c r="C5" s="246" t="s">
        <v>13</v>
      </c>
      <c r="D5" s="387" t="s">
        <v>14</v>
      </c>
      <c r="E5" s="362"/>
      <c r="F5" s="362"/>
      <c r="H5" s="21"/>
    </row>
    <row r="6" spans="1:8" s="1" customFormat="1" ht="36.950000000000003" customHeight="1">
      <c r="B6" s="21"/>
      <c r="C6" s="247" t="s">
        <v>16</v>
      </c>
      <c r="D6" s="391" t="s">
        <v>17</v>
      </c>
      <c r="E6" s="362"/>
      <c r="F6" s="362"/>
      <c r="H6" s="21"/>
    </row>
    <row r="7" spans="1:8" s="1" customFormat="1" ht="16.5" customHeight="1">
      <c r="B7" s="21"/>
      <c r="C7" s="106" t="s">
        <v>23</v>
      </c>
      <c r="D7" s="109" t="str">
        <f>'Rekapitulace stavby'!AN8</f>
        <v>22. 2. 2021</v>
      </c>
      <c r="H7" s="21"/>
    </row>
    <row r="8" spans="1:8" s="2" customFormat="1" ht="10.9" customHeight="1">
      <c r="A8" s="35"/>
      <c r="B8" s="40"/>
      <c r="C8" s="35"/>
      <c r="D8" s="35"/>
      <c r="E8" s="35"/>
      <c r="F8" s="35"/>
      <c r="G8" s="35"/>
      <c r="H8" s="40"/>
    </row>
    <row r="9" spans="1:8" s="11" customFormat="1" ht="29.25" customHeight="1">
      <c r="A9" s="147"/>
      <c r="B9" s="248"/>
      <c r="C9" s="249" t="s">
        <v>57</v>
      </c>
      <c r="D9" s="250" t="s">
        <v>58</v>
      </c>
      <c r="E9" s="250" t="s">
        <v>212</v>
      </c>
      <c r="F9" s="251" t="s">
        <v>1476</v>
      </c>
      <c r="G9" s="147"/>
      <c r="H9" s="248"/>
    </row>
    <row r="10" spans="1:8" s="2" customFormat="1" ht="26.45" customHeight="1">
      <c r="A10" s="35"/>
      <c r="B10" s="40"/>
      <c r="C10" s="252" t="s">
        <v>1477</v>
      </c>
      <c r="D10" s="252" t="s">
        <v>88</v>
      </c>
      <c r="E10" s="35"/>
      <c r="F10" s="35"/>
      <c r="G10" s="35"/>
      <c r="H10" s="40"/>
    </row>
    <row r="11" spans="1:8" s="2" customFormat="1" ht="16.899999999999999" customHeight="1">
      <c r="A11" s="35"/>
      <c r="B11" s="40"/>
      <c r="C11" s="253" t="s">
        <v>654</v>
      </c>
      <c r="D11" s="254" t="s">
        <v>655</v>
      </c>
      <c r="E11" s="255" t="s">
        <v>230</v>
      </c>
      <c r="F11" s="256">
        <v>25.263000000000002</v>
      </c>
      <c r="G11" s="35"/>
      <c r="H11" s="40"/>
    </row>
    <row r="12" spans="1:8" s="2" customFormat="1" ht="16.899999999999999" customHeight="1">
      <c r="A12" s="35"/>
      <c r="B12" s="40"/>
      <c r="C12" s="257" t="s">
        <v>654</v>
      </c>
      <c r="D12" s="257" t="s">
        <v>665</v>
      </c>
      <c r="E12" s="18" t="s">
        <v>19</v>
      </c>
      <c r="F12" s="258">
        <v>25.263000000000002</v>
      </c>
      <c r="G12" s="35"/>
      <c r="H12" s="40"/>
    </row>
    <row r="13" spans="1:8" s="2" customFormat="1" ht="16.899999999999999" customHeight="1">
      <c r="A13" s="35"/>
      <c r="B13" s="40"/>
      <c r="C13" s="259" t="s">
        <v>1478</v>
      </c>
      <c r="D13" s="35"/>
      <c r="E13" s="35"/>
      <c r="F13" s="35"/>
      <c r="G13" s="35"/>
      <c r="H13" s="40"/>
    </row>
    <row r="14" spans="1:8" s="2" customFormat="1" ht="16.899999999999999" customHeight="1">
      <c r="A14" s="35"/>
      <c r="B14" s="40"/>
      <c r="C14" s="257" t="s">
        <v>471</v>
      </c>
      <c r="D14" s="257" t="s">
        <v>472</v>
      </c>
      <c r="E14" s="18" t="s">
        <v>230</v>
      </c>
      <c r="F14" s="258">
        <v>25.263000000000002</v>
      </c>
      <c r="G14" s="35"/>
      <c r="H14" s="40"/>
    </row>
    <row r="15" spans="1:8" s="2" customFormat="1" ht="16.899999999999999" customHeight="1">
      <c r="A15" s="35"/>
      <c r="B15" s="40"/>
      <c r="C15" s="257" t="s">
        <v>608</v>
      </c>
      <c r="D15" s="257" t="s">
        <v>1479</v>
      </c>
      <c r="E15" s="18" t="s">
        <v>230</v>
      </c>
      <c r="F15" s="258">
        <v>25.263000000000002</v>
      </c>
      <c r="G15" s="35"/>
      <c r="H15" s="40"/>
    </row>
    <row r="16" spans="1:8" s="2" customFormat="1" ht="26.45" customHeight="1">
      <c r="A16" s="35"/>
      <c r="B16" s="40"/>
      <c r="C16" s="252" t="s">
        <v>1480</v>
      </c>
      <c r="D16" s="252" t="s">
        <v>91</v>
      </c>
      <c r="E16" s="35"/>
      <c r="F16" s="35"/>
      <c r="G16" s="35"/>
      <c r="H16" s="40"/>
    </row>
    <row r="17" spans="1:8" s="2" customFormat="1" ht="16.899999999999999" customHeight="1">
      <c r="A17" s="35"/>
      <c r="B17" s="40"/>
      <c r="C17" s="253" t="s">
        <v>654</v>
      </c>
      <c r="D17" s="254" t="s">
        <v>655</v>
      </c>
      <c r="E17" s="255" t="s">
        <v>230</v>
      </c>
      <c r="F17" s="256">
        <v>21.652999999999999</v>
      </c>
      <c r="G17" s="35"/>
      <c r="H17" s="40"/>
    </row>
    <row r="18" spans="1:8" s="2" customFormat="1" ht="16.899999999999999" customHeight="1">
      <c r="A18" s="35"/>
      <c r="B18" s="40"/>
      <c r="C18" s="257" t="s">
        <v>654</v>
      </c>
      <c r="D18" s="257" t="s">
        <v>712</v>
      </c>
      <c r="E18" s="18" t="s">
        <v>19</v>
      </c>
      <c r="F18" s="258">
        <v>21.652999999999999</v>
      </c>
      <c r="G18" s="35"/>
      <c r="H18" s="40"/>
    </row>
    <row r="19" spans="1:8" s="2" customFormat="1" ht="16.899999999999999" customHeight="1">
      <c r="A19" s="35"/>
      <c r="B19" s="40"/>
      <c r="C19" s="259" t="s">
        <v>1478</v>
      </c>
      <c r="D19" s="35"/>
      <c r="E19" s="35"/>
      <c r="F19" s="35"/>
      <c r="G19" s="35"/>
      <c r="H19" s="40"/>
    </row>
    <row r="20" spans="1:8" s="2" customFormat="1" ht="16.899999999999999" customHeight="1">
      <c r="A20" s="35"/>
      <c r="B20" s="40"/>
      <c r="C20" s="257" t="s">
        <v>471</v>
      </c>
      <c r="D20" s="257" t="s">
        <v>472</v>
      </c>
      <c r="E20" s="18" t="s">
        <v>230</v>
      </c>
      <c r="F20" s="258">
        <v>21.652999999999999</v>
      </c>
      <c r="G20" s="35"/>
      <c r="H20" s="40"/>
    </row>
    <row r="21" spans="1:8" s="2" customFormat="1" ht="16.899999999999999" customHeight="1">
      <c r="A21" s="35"/>
      <c r="B21" s="40"/>
      <c r="C21" s="257" t="s">
        <v>608</v>
      </c>
      <c r="D21" s="257" t="s">
        <v>1479</v>
      </c>
      <c r="E21" s="18" t="s">
        <v>230</v>
      </c>
      <c r="F21" s="258">
        <v>21.652999999999999</v>
      </c>
      <c r="G21" s="35"/>
      <c r="H21" s="40"/>
    </row>
    <row r="22" spans="1:8" s="2" customFormat="1" ht="26.45" customHeight="1">
      <c r="A22" s="35"/>
      <c r="B22" s="40"/>
      <c r="C22" s="252" t="s">
        <v>1481</v>
      </c>
      <c r="D22" s="252" t="s">
        <v>94</v>
      </c>
      <c r="E22" s="35"/>
      <c r="F22" s="35"/>
      <c r="G22" s="35"/>
      <c r="H22" s="40"/>
    </row>
    <row r="23" spans="1:8" s="2" customFormat="1" ht="16.899999999999999" customHeight="1">
      <c r="A23" s="35"/>
      <c r="B23" s="40"/>
      <c r="C23" s="253" t="s">
        <v>654</v>
      </c>
      <c r="D23" s="254" t="s">
        <v>655</v>
      </c>
      <c r="E23" s="255" t="s">
        <v>230</v>
      </c>
      <c r="F23" s="256">
        <v>8.7100000000000009</v>
      </c>
      <c r="G23" s="35"/>
      <c r="H23" s="40"/>
    </row>
    <row r="24" spans="1:8" s="2" customFormat="1" ht="16.899999999999999" customHeight="1">
      <c r="A24" s="35"/>
      <c r="B24" s="40"/>
      <c r="C24" s="257" t="s">
        <v>654</v>
      </c>
      <c r="D24" s="257" t="s">
        <v>723</v>
      </c>
      <c r="E24" s="18" t="s">
        <v>19</v>
      </c>
      <c r="F24" s="258">
        <v>8.7100000000000009</v>
      </c>
      <c r="G24" s="35"/>
      <c r="H24" s="40"/>
    </row>
    <row r="25" spans="1:8" s="2" customFormat="1" ht="16.899999999999999" customHeight="1">
      <c r="A25" s="35"/>
      <c r="B25" s="40"/>
      <c r="C25" s="259" t="s">
        <v>1478</v>
      </c>
      <c r="D25" s="35"/>
      <c r="E25" s="35"/>
      <c r="F25" s="35"/>
      <c r="G25" s="35"/>
      <c r="H25" s="40"/>
    </row>
    <row r="26" spans="1:8" s="2" customFormat="1" ht="16.899999999999999" customHeight="1">
      <c r="A26" s="35"/>
      <c r="B26" s="40"/>
      <c r="C26" s="257" t="s">
        <v>471</v>
      </c>
      <c r="D26" s="257" t="s">
        <v>472</v>
      </c>
      <c r="E26" s="18" t="s">
        <v>230</v>
      </c>
      <c r="F26" s="258">
        <v>8.7100000000000009</v>
      </c>
      <c r="G26" s="35"/>
      <c r="H26" s="40"/>
    </row>
    <row r="27" spans="1:8" s="2" customFormat="1" ht="16.899999999999999" customHeight="1">
      <c r="A27" s="35"/>
      <c r="B27" s="40"/>
      <c r="C27" s="257" t="s">
        <v>608</v>
      </c>
      <c r="D27" s="257" t="s">
        <v>1479</v>
      </c>
      <c r="E27" s="18" t="s">
        <v>230</v>
      </c>
      <c r="F27" s="258">
        <v>8.7100000000000009</v>
      </c>
      <c r="G27" s="35"/>
      <c r="H27" s="40"/>
    </row>
    <row r="28" spans="1:8" s="2" customFormat="1" ht="26.45" customHeight="1">
      <c r="A28" s="35"/>
      <c r="B28" s="40"/>
      <c r="C28" s="252" t="s">
        <v>1482</v>
      </c>
      <c r="D28" s="252" t="s">
        <v>97</v>
      </c>
      <c r="E28" s="35"/>
      <c r="F28" s="35"/>
      <c r="G28" s="35"/>
      <c r="H28" s="40"/>
    </row>
    <row r="29" spans="1:8" s="2" customFormat="1" ht="16.899999999999999" customHeight="1">
      <c r="A29" s="35"/>
      <c r="B29" s="40"/>
      <c r="C29" s="253" t="s">
        <v>654</v>
      </c>
      <c r="D29" s="254" t="s">
        <v>655</v>
      </c>
      <c r="E29" s="255" t="s">
        <v>230</v>
      </c>
      <c r="F29" s="256">
        <v>9</v>
      </c>
      <c r="G29" s="35"/>
      <c r="H29" s="40"/>
    </row>
    <row r="30" spans="1:8" s="2" customFormat="1" ht="16.899999999999999" customHeight="1">
      <c r="A30" s="35"/>
      <c r="B30" s="40"/>
      <c r="C30" s="257" t="s">
        <v>654</v>
      </c>
      <c r="D30" s="257" t="s">
        <v>732</v>
      </c>
      <c r="E30" s="18" t="s">
        <v>19</v>
      </c>
      <c r="F30" s="258">
        <v>9</v>
      </c>
      <c r="G30" s="35"/>
      <c r="H30" s="40"/>
    </row>
    <row r="31" spans="1:8" s="2" customFormat="1" ht="16.899999999999999" customHeight="1">
      <c r="A31" s="35"/>
      <c r="B31" s="40"/>
      <c r="C31" s="259" t="s">
        <v>1478</v>
      </c>
      <c r="D31" s="35"/>
      <c r="E31" s="35"/>
      <c r="F31" s="35"/>
      <c r="G31" s="35"/>
      <c r="H31" s="40"/>
    </row>
    <row r="32" spans="1:8" s="2" customFormat="1" ht="16.899999999999999" customHeight="1">
      <c r="A32" s="35"/>
      <c r="B32" s="40"/>
      <c r="C32" s="257" t="s">
        <v>471</v>
      </c>
      <c r="D32" s="257" t="s">
        <v>472</v>
      </c>
      <c r="E32" s="18" t="s">
        <v>230</v>
      </c>
      <c r="F32" s="258">
        <v>9</v>
      </c>
      <c r="G32" s="35"/>
      <c r="H32" s="40"/>
    </row>
    <row r="33" spans="1:8" s="2" customFormat="1" ht="16.899999999999999" customHeight="1">
      <c r="A33" s="35"/>
      <c r="B33" s="40"/>
      <c r="C33" s="257" t="s">
        <v>608</v>
      </c>
      <c r="D33" s="257" t="s">
        <v>1479</v>
      </c>
      <c r="E33" s="18" t="s">
        <v>230</v>
      </c>
      <c r="F33" s="258">
        <v>9</v>
      </c>
      <c r="G33" s="35"/>
      <c r="H33" s="40"/>
    </row>
    <row r="34" spans="1:8" s="2" customFormat="1" ht="26.45" customHeight="1">
      <c r="A34" s="35"/>
      <c r="B34" s="40"/>
      <c r="C34" s="252" t="s">
        <v>1483</v>
      </c>
      <c r="D34" s="252" t="s">
        <v>100</v>
      </c>
      <c r="E34" s="35"/>
      <c r="F34" s="35"/>
      <c r="G34" s="35"/>
      <c r="H34" s="40"/>
    </row>
    <row r="35" spans="1:8" s="2" customFormat="1" ht="16.899999999999999" customHeight="1">
      <c r="A35" s="35"/>
      <c r="B35" s="40"/>
      <c r="C35" s="253" t="s">
        <v>654</v>
      </c>
      <c r="D35" s="254" t="s">
        <v>655</v>
      </c>
      <c r="E35" s="255" t="s">
        <v>230</v>
      </c>
      <c r="F35" s="256">
        <v>9.6</v>
      </c>
      <c r="G35" s="35"/>
      <c r="H35" s="40"/>
    </row>
    <row r="36" spans="1:8" s="2" customFormat="1" ht="16.899999999999999" customHeight="1">
      <c r="A36" s="35"/>
      <c r="B36" s="40"/>
      <c r="C36" s="257" t="s">
        <v>654</v>
      </c>
      <c r="D36" s="257" t="s">
        <v>742</v>
      </c>
      <c r="E36" s="18" t="s">
        <v>19</v>
      </c>
      <c r="F36" s="258">
        <v>9.6</v>
      </c>
      <c r="G36" s="35"/>
      <c r="H36" s="40"/>
    </row>
    <row r="37" spans="1:8" s="2" customFormat="1" ht="16.899999999999999" customHeight="1">
      <c r="A37" s="35"/>
      <c r="B37" s="40"/>
      <c r="C37" s="259" t="s">
        <v>1478</v>
      </c>
      <c r="D37" s="35"/>
      <c r="E37" s="35"/>
      <c r="F37" s="35"/>
      <c r="G37" s="35"/>
      <c r="H37" s="40"/>
    </row>
    <row r="38" spans="1:8" s="2" customFormat="1" ht="16.899999999999999" customHeight="1">
      <c r="A38" s="35"/>
      <c r="B38" s="40"/>
      <c r="C38" s="257" t="s">
        <v>471</v>
      </c>
      <c r="D38" s="257" t="s">
        <v>472</v>
      </c>
      <c r="E38" s="18" t="s">
        <v>230</v>
      </c>
      <c r="F38" s="258">
        <v>9.6</v>
      </c>
      <c r="G38" s="35"/>
      <c r="H38" s="40"/>
    </row>
    <row r="39" spans="1:8" s="2" customFormat="1" ht="16.899999999999999" customHeight="1">
      <c r="A39" s="35"/>
      <c r="B39" s="40"/>
      <c r="C39" s="257" t="s">
        <v>608</v>
      </c>
      <c r="D39" s="257" t="s">
        <v>1479</v>
      </c>
      <c r="E39" s="18" t="s">
        <v>230</v>
      </c>
      <c r="F39" s="258">
        <v>9.6</v>
      </c>
      <c r="G39" s="35"/>
      <c r="H39" s="40"/>
    </row>
    <row r="40" spans="1:8" s="2" customFormat="1" ht="26.45" customHeight="1">
      <c r="A40" s="35"/>
      <c r="B40" s="40"/>
      <c r="C40" s="252" t="s">
        <v>1484</v>
      </c>
      <c r="D40" s="252" t="s">
        <v>103</v>
      </c>
      <c r="E40" s="35"/>
      <c r="F40" s="35"/>
      <c r="G40" s="35"/>
      <c r="H40" s="40"/>
    </row>
    <row r="41" spans="1:8" s="2" customFormat="1" ht="16.899999999999999" customHeight="1">
      <c r="A41" s="35"/>
      <c r="B41" s="40"/>
      <c r="C41" s="253" t="s">
        <v>654</v>
      </c>
      <c r="D41" s="254" t="s">
        <v>655</v>
      </c>
      <c r="E41" s="255" t="s">
        <v>230</v>
      </c>
      <c r="F41" s="256">
        <v>20.524999999999999</v>
      </c>
      <c r="G41" s="35"/>
      <c r="H41" s="40"/>
    </row>
    <row r="42" spans="1:8" s="2" customFormat="1" ht="16.899999999999999" customHeight="1">
      <c r="A42" s="35"/>
      <c r="B42" s="40"/>
      <c r="C42" s="257" t="s">
        <v>654</v>
      </c>
      <c r="D42" s="257" t="s">
        <v>746</v>
      </c>
      <c r="E42" s="18" t="s">
        <v>19</v>
      </c>
      <c r="F42" s="258">
        <v>20.524999999999999</v>
      </c>
      <c r="G42" s="35"/>
      <c r="H42" s="40"/>
    </row>
    <row r="43" spans="1:8" s="2" customFormat="1" ht="16.899999999999999" customHeight="1">
      <c r="A43" s="35"/>
      <c r="B43" s="40"/>
      <c r="C43" s="259" t="s">
        <v>1478</v>
      </c>
      <c r="D43" s="35"/>
      <c r="E43" s="35"/>
      <c r="F43" s="35"/>
      <c r="G43" s="35"/>
      <c r="H43" s="40"/>
    </row>
    <row r="44" spans="1:8" s="2" customFormat="1" ht="16.899999999999999" customHeight="1">
      <c r="A44" s="35"/>
      <c r="B44" s="40"/>
      <c r="C44" s="257" t="s">
        <v>471</v>
      </c>
      <c r="D44" s="257" t="s">
        <v>472</v>
      </c>
      <c r="E44" s="18" t="s">
        <v>230</v>
      </c>
      <c r="F44" s="258">
        <v>20.524999999999999</v>
      </c>
      <c r="G44" s="35"/>
      <c r="H44" s="40"/>
    </row>
    <row r="45" spans="1:8" s="2" customFormat="1" ht="16.899999999999999" customHeight="1">
      <c r="A45" s="35"/>
      <c r="B45" s="40"/>
      <c r="C45" s="257" t="s">
        <v>608</v>
      </c>
      <c r="D45" s="257" t="s">
        <v>1479</v>
      </c>
      <c r="E45" s="18" t="s">
        <v>230</v>
      </c>
      <c r="F45" s="258">
        <v>20.524999999999999</v>
      </c>
      <c r="G45" s="35"/>
      <c r="H45" s="40"/>
    </row>
    <row r="46" spans="1:8" s="2" customFormat="1" ht="26.45" customHeight="1">
      <c r="A46" s="35"/>
      <c r="B46" s="40"/>
      <c r="C46" s="252" t="s">
        <v>1485</v>
      </c>
      <c r="D46" s="252" t="s">
        <v>106</v>
      </c>
      <c r="E46" s="35"/>
      <c r="F46" s="35"/>
      <c r="G46" s="35"/>
      <c r="H46" s="40"/>
    </row>
    <row r="47" spans="1:8" s="2" customFormat="1" ht="16.899999999999999" customHeight="1">
      <c r="A47" s="35"/>
      <c r="B47" s="40"/>
      <c r="C47" s="253" t="s">
        <v>654</v>
      </c>
      <c r="D47" s="254" t="s">
        <v>655</v>
      </c>
      <c r="E47" s="255" t="s">
        <v>230</v>
      </c>
      <c r="F47" s="256">
        <v>5.7</v>
      </c>
      <c r="G47" s="35"/>
      <c r="H47" s="40"/>
    </row>
    <row r="48" spans="1:8" s="2" customFormat="1" ht="16.899999999999999" customHeight="1">
      <c r="A48" s="35"/>
      <c r="B48" s="40"/>
      <c r="C48" s="257" t="s">
        <v>654</v>
      </c>
      <c r="D48" s="257" t="s">
        <v>756</v>
      </c>
      <c r="E48" s="18" t="s">
        <v>19</v>
      </c>
      <c r="F48" s="258">
        <v>5.7</v>
      </c>
      <c r="G48" s="35"/>
      <c r="H48" s="40"/>
    </row>
    <row r="49" spans="1:8" s="2" customFormat="1" ht="16.899999999999999" customHeight="1">
      <c r="A49" s="35"/>
      <c r="B49" s="40"/>
      <c r="C49" s="259" t="s">
        <v>1478</v>
      </c>
      <c r="D49" s="35"/>
      <c r="E49" s="35"/>
      <c r="F49" s="35"/>
      <c r="G49" s="35"/>
      <c r="H49" s="40"/>
    </row>
    <row r="50" spans="1:8" s="2" customFormat="1" ht="16.899999999999999" customHeight="1">
      <c r="A50" s="35"/>
      <c r="B50" s="40"/>
      <c r="C50" s="257" t="s">
        <v>471</v>
      </c>
      <c r="D50" s="257" t="s">
        <v>472</v>
      </c>
      <c r="E50" s="18" t="s">
        <v>230</v>
      </c>
      <c r="F50" s="258">
        <v>5.7</v>
      </c>
      <c r="G50" s="35"/>
      <c r="H50" s="40"/>
    </row>
    <row r="51" spans="1:8" s="2" customFormat="1" ht="16.899999999999999" customHeight="1">
      <c r="A51" s="35"/>
      <c r="B51" s="40"/>
      <c r="C51" s="257" t="s">
        <v>608</v>
      </c>
      <c r="D51" s="257" t="s">
        <v>1479</v>
      </c>
      <c r="E51" s="18" t="s">
        <v>230</v>
      </c>
      <c r="F51" s="258">
        <v>5.7</v>
      </c>
      <c r="G51" s="35"/>
      <c r="H51" s="40"/>
    </row>
    <row r="52" spans="1:8" s="2" customFormat="1" ht="26.45" customHeight="1">
      <c r="A52" s="35"/>
      <c r="B52" s="40"/>
      <c r="C52" s="252" t="s">
        <v>1486</v>
      </c>
      <c r="D52" s="252" t="s">
        <v>109</v>
      </c>
      <c r="E52" s="35"/>
      <c r="F52" s="35"/>
      <c r="G52" s="35"/>
      <c r="H52" s="40"/>
    </row>
    <row r="53" spans="1:8" s="2" customFormat="1" ht="16.899999999999999" customHeight="1">
      <c r="A53" s="35"/>
      <c r="B53" s="40"/>
      <c r="C53" s="253" t="s">
        <v>654</v>
      </c>
      <c r="D53" s="254" t="s">
        <v>655</v>
      </c>
      <c r="E53" s="255" t="s">
        <v>230</v>
      </c>
      <c r="F53" s="256">
        <v>23.858000000000001</v>
      </c>
      <c r="G53" s="35"/>
      <c r="H53" s="40"/>
    </row>
    <row r="54" spans="1:8" s="2" customFormat="1" ht="16.899999999999999" customHeight="1">
      <c r="A54" s="35"/>
      <c r="B54" s="40"/>
      <c r="C54" s="257" t="s">
        <v>654</v>
      </c>
      <c r="D54" s="257" t="s">
        <v>766</v>
      </c>
      <c r="E54" s="18" t="s">
        <v>19</v>
      </c>
      <c r="F54" s="258">
        <v>23.858000000000001</v>
      </c>
      <c r="G54" s="35"/>
      <c r="H54" s="40"/>
    </row>
    <row r="55" spans="1:8" s="2" customFormat="1" ht="16.899999999999999" customHeight="1">
      <c r="A55" s="35"/>
      <c r="B55" s="40"/>
      <c r="C55" s="259" t="s">
        <v>1478</v>
      </c>
      <c r="D55" s="35"/>
      <c r="E55" s="35"/>
      <c r="F55" s="35"/>
      <c r="G55" s="35"/>
      <c r="H55" s="40"/>
    </row>
    <row r="56" spans="1:8" s="2" customFormat="1" ht="16.899999999999999" customHeight="1">
      <c r="A56" s="35"/>
      <c r="B56" s="40"/>
      <c r="C56" s="257" t="s">
        <v>471</v>
      </c>
      <c r="D56" s="257" t="s">
        <v>472</v>
      </c>
      <c r="E56" s="18" t="s">
        <v>230</v>
      </c>
      <c r="F56" s="258">
        <v>23.858000000000001</v>
      </c>
      <c r="G56" s="35"/>
      <c r="H56" s="40"/>
    </row>
    <row r="57" spans="1:8" s="2" customFormat="1" ht="16.899999999999999" customHeight="1">
      <c r="A57" s="35"/>
      <c r="B57" s="40"/>
      <c r="C57" s="257" t="s">
        <v>608</v>
      </c>
      <c r="D57" s="257" t="s">
        <v>1479</v>
      </c>
      <c r="E57" s="18" t="s">
        <v>230</v>
      </c>
      <c r="F57" s="258">
        <v>23.858000000000001</v>
      </c>
      <c r="G57" s="35"/>
      <c r="H57" s="40"/>
    </row>
    <row r="58" spans="1:8" s="2" customFormat="1" ht="26.45" customHeight="1">
      <c r="A58" s="35"/>
      <c r="B58" s="40"/>
      <c r="C58" s="252" t="s">
        <v>1487</v>
      </c>
      <c r="D58" s="252" t="s">
        <v>112</v>
      </c>
      <c r="E58" s="35"/>
      <c r="F58" s="35"/>
      <c r="G58" s="35"/>
      <c r="H58" s="40"/>
    </row>
    <row r="59" spans="1:8" s="2" customFormat="1" ht="16.899999999999999" customHeight="1">
      <c r="A59" s="35"/>
      <c r="B59" s="40"/>
      <c r="C59" s="253" t="s">
        <v>790</v>
      </c>
      <c r="D59" s="254" t="s">
        <v>791</v>
      </c>
      <c r="E59" s="255" t="s">
        <v>559</v>
      </c>
      <c r="F59" s="256">
        <v>46.5</v>
      </c>
      <c r="G59" s="35"/>
      <c r="H59" s="40"/>
    </row>
    <row r="60" spans="1:8" s="2" customFormat="1" ht="16.899999999999999" customHeight="1">
      <c r="A60" s="35"/>
      <c r="B60" s="40"/>
      <c r="C60" s="257" t="s">
        <v>790</v>
      </c>
      <c r="D60" s="257" t="s">
        <v>817</v>
      </c>
      <c r="E60" s="18" t="s">
        <v>19</v>
      </c>
      <c r="F60" s="258">
        <v>46.5</v>
      </c>
      <c r="G60" s="35"/>
      <c r="H60" s="40"/>
    </row>
    <row r="61" spans="1:8" s="2" customFormat="1" ht="16.899999999999999" customHeight="1">
      <c r="A61" s="35"/>
      <c r="B61" s="40"/>
      <c r="C61" s="259" t="s">
        <v>1478</v>
      </c>
      <c r="D61" s="35"/>
      <c r="E61" s="35"/>
      <c r="F61" s="35"/>
      <c r="G61" s="35"/>
      <c r="H61" s="40"/>
    </row>
    <row r="62" spans="1:8" s="2" customFormat="1" ht="16.899999999999999" customHeight="1">
      <c r="A62" s="35"/>
      <c r="B62" s="40"/>
      <c r="C62" s="257" t="s">
        <v>812</v>
      </c>
      <c r="D62" s="257" t="s">
        <v>1488</v>
      </c>
      <c r="E62" s="18" t="s">
        <v>230</v>
      </c>
      <c r="F62" s="258">
        <v>85.5</v>
      </c>
      <c r="G62" s="35"/>
      <c r="H62" s="40"/>
    </row>
    <row r="63" spans="1:8" s="2" customFormat="1" ht="16.899999999999999" customHeight="1">
      <c r="A63" s="35"/>
      <c r="B63" s="40"/>
      <c r="C63" s="257" t="s">
        <v>929</v>
      </c>
      <c r="D63" s="257" t="s">
        <v>1489</v>
      </c>
      <c r="E63" s="18" t="s">
        <v>559</v>
      </c>
      <c r="F63" s="258">
        <v>46.5</v>
      </c>
      <c r="G63" s="35"/>
      <c r="H63" s="40"/>
    </row>
    <row r="64" spans="1:8" s="2" customFormat="1" ht="16.899999999999999" customHeight="1">
      <c r="A64" s="35"/>
      <c r="B64" s="40"/>
      <c r="C64" s="257" t="s">
        <v>933</v>
      </c>
      <c r="D64" s="257" t="s">
        <v>1490</v>
      </c>
      <c r="E64" s="18" t="s">
        <v>559</v>
      </c>
      <c r="F64" s="258">
        <v>46.5</v>
      </c>
      <c r="G64" s="35"/>
      <c r="H64" s="40"/>
    </row>
    <row r="65" spans="1:8" s="2" customFormat="1" ht="16.899999999999999" customHeight="1">
      <c r="A65" s="35"/>
      <c r="B65" s="40"/>
      <c r="C65" s="257" t="s">
        <v>571</v>
      </c>
      <c r="D65" s="257" t="s">
        <v>1491</v>
      </c>
      <c r="E65" s="18" t="s">
        <v>559</v>
      </c>
      <c r="F65" s="258">
        <v>81</v>
      </c>
      <c r="G65" s="35"/>
      <c r="H65" s="40"/>
    </row>
    <row r="66" spans="1:8" s="2" customFormat="1" ht="16.899999999999999" customHeight="1">
      <c r="A66" s="35"/>
      <c r="B66" s="40"/>
      <c r="C66" s="253" t="s">
        <v>793</v>
      </c>
      <c r="D66" s="254" t="s">
        <v>794</v>
      </c>
      <c r="E66" s="255" t="s">
        <v>559</v>
      </c>
      <c r="F66" s="256">
        <v>28.5</v>
      </c>
      <c r="G66" s="35"/>
      <c r="H66" s="40"/>
    </row>
    <row r="67" spans="1:8" s="2" customFormat="1" ht="16.899999999999999" customHeight="1">
      <c r="A67" s="35"/>
      <c r="B67" s="40"/>
      <c r="C67" s="257" t="s">
        <v>793</v>
      </c>
      <c r="D67" s="257" t="s">
        <v>819</v>
      </c>
      <c r="E67" s="18" t="s">
        <v>19</v>
      </c>
      <c r="F67" s="258">
        <v>28.5</v>
      </c>
      <c r="G67" s="35"/>
      <c r="H67" s="40"/>
    </row>
    <row r="68" spans="1:8" s="2" customFormat="1" ht="16.899999999999999" customHeight="1">
      <c r="A68" s="35"/>
      <c r="B68" s="40"/>
      <c r="C68" s="259" t="s">
        <v>1478</v>
      </c>
      <c r="D68" s="35"/>
      <c r="E68" s="35"/>
      <c r="F68" s="35"/>
      <c r="G68" s="35"/>
      <c r="H68" s="40"/>
    </row>
    <row r="69" spans="1:8" s="2" customFormat="1" ht="16.899999999999999" customHeight="1">
      <c r="A69" s="35"/>
      <c r="B69" s="40"/>
      <c r="C69" s="257" t="s">
        <v>812</v>
      </c>
      <c r="D69" s="257" t="s">
        <v>1488</v>
      </c>
      <c r="E69" s="18" t="s">
        <v>230</v>
      </c>
      <c r="F69" s="258">
        <v>85.5</v>
      </c>
      <c r="G69" s="35"/>
      <c r="H69" s="40"/>
    </row>
    <row r="70" spans="1:8" s="2" customFormat="1" ht="16.899999999999999" customHeight="1">
      <c r="A70" s="35"/>
      <c r="B70" s="40"/>
      <c r="C70" s="257" t="s">
        <v>821</v>
      </c>
      <c r="D70" s="257" t="s">
        <v>1492</v>
      </c>
      <c r="E70" s="18" t="s">
        <v>230</v>
      </c>
      <c r="F70" s="258">
        <v>187.5</v>
      </c>
      <c r="G70" s="35"/>
      <c r="H70" s="40"/>
    </row>
    <row r="71" spans="1:8" s="2" customFormat="1" ht="16.899999999999999" customHeight="1">
      <c r="A71" s="35"/>
      <c r="B71" s="40"/>
      <c r="C71" s="257" t="s">
        <v>850</v>
      </c>
      <c r="D71" s="257" t="s">
        <v>1493</v>
      </c>
      <c r="E71" s="18" t="s">
        <v>230</v>
      </c>
      <c r="F71" s="258">
        <v>187.5</v>
      </c>
      <c r="G71" s="35"/>
      <c r="H71" s="40"/>
    </row>
    <row r="72" spans="1:8" s="2" customFormat="1" ht="16.899999999999999" customHeight="1">
      <c r="A72" s="35"/>
      <c r="B72" s="40"/>
      <c r="C72" s="257" t="s">
        <v>853</v>
      </c>
      <c r="D72" s="257" t="s">
        <v>1494</v>
      </c>
      <c r="E72" s="18" t="s">
        <v>230</v>
      </c>
      <c r="F72" s="258">
        <v>187.5</v>
      </c>
      <c r="G72" s="35"/>
      <c r="H72" s="40"/>
    </row>
    <row r="73" spans="1:8" s="2" customFormat="1" ht="16.899999999999999" customHeight="1">
      <c r="A73" s="35"/>
      <c r="B73" s="40"/>
      <c r="C73" s="257" t="s">
        <v>919</v>
      </c>
      <c r="D73" s="257" t="s">
        <v>1495</v>
      </c>
      <c r="E73" s="18" t="s">
        <v>559</v>
      </c>
      <c r="F73" s="258">
        <v>57</v>
      </c>
      <c r="G73" s="35"/>
      <c r="H73" s="40"/>
    </row>
    <row r="74" spans="1:8" s="2" customFormat="1" ht="16.899999999999999" customHeight="1">
      <c r="A74" s="35"/>
      <c r="B74" s="40"/>
      <c r="C74" s="257" t="s">
        <v>923</v>
      </c>
      <c r="D74" s="257" t="s">
        <v>1496</v>
      </c>
      <c r="E74" s="18" t="s">
        <v>559</v>
      </c>
      <c r="F74" s="258">
        <v>57</v>
      </c>
      <c r="G74" s="35"/>
      <c r="H74" s="40"/>
    </row>
    <row r="75" spans="1:8" s="2" customFormat="1" ht="16.899999999999999" customHeight="1">
      <c r="A75" s="35"/>
      <c r="B75" s="40"/>
      <c r="C75" s="257" t="s">
        <v>926</v>
      </c>
      <c r="D75" s="257" t="s">
        <v>1497</v>
      </c>
      <c r="E75" s="18" t="s">
        <v>559</v>
      </c>
      <c r="F75" s="258">
        <v>57</v>
      </c>
      <c r="G75" s="35"/>
      <c r="H75" s="40"/>
    </row>
    <row r="76" spans="1:8" s="2" customFormat="1" ht="16.899999999999999" customHeight="1">
      <c r="A76" s="35"/>
      <c r="B76" s="40"/>
      <c r="C76" s="257" t="s">
        <v>571</v>
      </c>
      <c r="D76" s="257" t="s">
        <v>1491</v>
      </c>
      <c r="E76" s="18" t="s">
        <v>559</v>
      </c>
      <c r="F76" s="258">
        <v>81</v>
      </c>
      <c r="G76" s="35"/>
      <c r="H76" s="40"/>
    </row>
    <row r="77" spans="1:8" s="2" customFormat="1" ht="16.899999999999999" customHeight="1">
      <c r="A77" s="35"/>
      <c r="B77" s="40"/>
      <c r="C77" s="257" t="s">
        <v>938</v>
      </c>
      <c r="D77" s="257" t="s">
        <v>1498</v>
      </c>
      <c r="E77" s="18" t="s">
        <v>559</v>
      </c>
      <c r="F77" s="258">
        <v>34.5</v>
      </c>
      <c r="G77" s="35"/>
      <c r="H77" s="40"/>
    </row>
    <row r="78" spans="1:8" s="2" customFormat="1" ht="16.899999999999999" customHeight="1">
      <c r="A78" s="35"/>
      <c r="B78" s="40"/>
      <c r="C78" s="257" t="s">
        <v>941</v>
      </c>
      <c r="D78" s="257" t="s">
        <v>1499</v>
      </c>
      <c r="E78" s="18" t="s">
        <v>559</v>
      </c>
      <c r="F78" s="258">
        <v>34.5</v>
      </c>
      <c r="G78" s="35"/>
      <c r="H78" s="40"/>
    </row>
    <row r="79" spans="1:8" s="2" customFormat="1" ht="16.899999999999999" customHeight="1">
      <c r="A79" s="35"/>
      <c r="B79" s="40"/>
      <c r="C79" s="253" t="s">
        <v>783</v>
      </c>
      <c r="D79" s="254" t="s">
        <v>784</v>
      </c>
      <c r="E79" s="255" t="s">
        <v>559</v>
      </c>
      <c r="F79" s="256">
        <v>72</v>
      </c>
      <c r="G79" s="35"/>
      <c r="H79" s="40"/>
    </row>
    <row r="80" spans="1:8" s="2" customFormat="1" ht="16.899999999999999" customHeight="1">
      <c r="A80" s="35"/>
      <c r="B80" s="40"/>
      <c r="C80" s="257" t="s">
        <v>783</v>
      </c>
      <c r="D80" s="257" t="s">
        <v>951</v>
      </c>
      <c r="E80" s="18" t="s">
        <v>19</v>
      </c>
      <c r="F80" s="258">
        <v>72</v>
      </c>
      <c r="G80" s="35"/>
      <c r="H80" s="40"/>
    </row>
    <row r="81" spans="1:8" s="2" customFormat="1" ht="16.899999999999999" customHeight="1">
      <c r="A81" s="35"/>
      <c r="B81" s="40"/>
      <c r="C81" s="259" t="s">
        <v>1478</v>
      </c>
      <c r="D81" s="35"/>
      <c r="E81" s="35"/>
      <c r="F81" s="35"/>
      <c r="G81" s="35"/>
      <c r="H81" s="40"/>
    </row>
    <row r="82" spans="1:8" s="2" customFormat="1" ht="16.899999999999999" customHeight="1">
      <c r="A82" s="35"/>
      <c r="B82" s="40"/>
      <c r="C82" s="257" t="s">
        <v>947</v>
      </c>
      <c r="D82" s="257" t="s">
        <v>1500</v>
      </c>
      <c r="E82" s="18" t="s">
        <v>559</v>
      </c>
      <c r="F82" s="258">
        <v>72</v>
      </c>
      <c r="G82" s="35"/>
      <c r="H82" s="40"/>
    </row>
    <row r="83" spans="1:8" s="2" customFormat="1" ht="16.899999999999999" customHeight="1">
      <c r="A83" s="35"/>
      <c r="B83" s="40"/>
      <c r="C83" s="257" t="s">
        <v>987</v>
      </c>
      <c r="D83" s="257" t="s">
        <v>988</v>
      </c>
      <c r="E83" s="18" t="s">
        <v>559</v>
      </c>
      <c r="F83" s="258">
        <v>54</v>
      </c>
      <c r="G83" s="35"/>
      <c r="H83" s="40"/>
    </row>
    <row r="84" spans="1:8" s="2" customFormat="1" ht="22.5">
      <c r="A84" s="35"/>
      <c r="B84" s="40"/>
      <c r="C84" s="257" t="s">
        <v>908</v>
      </c>
      <c r="D84" s="257" t="s">
        <v>1501</v>
      </c>
      <c r="E84" s="18" t="s">
        <v>559</v>
      </c>
      <c r="F84" s="258">
        <v>72</v>
      </c>
      <c r="G84" s="35"/>
      <c r="H84" s="40"/>
    </row>
    <row r="85" spans="1:8" s="2" customFormat="1" ht="16.899999999999999" customHeight="1">
      <c r="A85" s="35"/>
      <c r="B85" s="40"/>
      <c r="C85" s="253" t="s">
        <v>786</v>
      </c>
      <c r="D85" s="254" t="s">
        <v>787</v>
      </c>
      <c r="E85" s="255" t="s">
        <v>230</v>
      </c>
      <c r="F85" s="256">
        <v>85.5</v>
      </c>
      <c r="G85" s="35"/>
      <c r="H85" s="40"/>
    </row>
    <row r="86" spans="1:8" s="2" customFormat="1" ht="16.899999999999999" customHeight="1">
      <c r="A86" s="35"/>
      <c r="B86" s="40"/>
      <c r="C86" s="257" t="s">
        <v>19</v>
      </c>
      <c r="D86" s="257" t="s">
        <v>815</v>
      </c>
      <c r="E86" s="18" t="s">
        <v>19</v>
      </c>
      <c r="F86" s="258">
        <v>0</v>
      </c>
      <c r="G86" s="35"/>
      <c r="H86" s="40"/>
    </row>
    <row r="87" spans="1:8" s="2" customFormat="1" ht="16.899999999999999" customHeight="1">
      <c r="A87" s="35"/>
      <c r="B87" s="40"/>
      <c r="C87" s="257" t="s">
        <v>786</v>
      </c>
      <c r="D87" s="257" t="s">
        <v>816</v>
      </c>
      <c r="E87" s="18" t="s">
        <v>19</v>
      </c>
      <c r="F87" s="258">
        <v>85.5</v>
      </c>
      <c r="G87" s="35"/>
      <c r="H87" s="40"/>
    </row>
    <row r="88" spans="1:8" s="2" customFormat="1" ht="16.899999999999999" customHeight="1">
      <c r="A88" s="35"/>
      <c r="B88" s="40"/>
      <c r="C88" s="259" t="s">
        <v>1478</v>
      </c>
      <c r="D88" s="35"/>
      <c r="E88" s="35"/>
      <c r="F88" s="35"/>
      <c r="G88" s="35"/>
      <c r="H88" s="40"/>
    </row>
    <row r="89" spans="1:8" s="2" customFormat="1" ht="16.899999999999999" customHeight="1">
      <c r="A89" s="35"/>
      <c r="B89" s="40"/>
      <c r="C89" s="257" t="s">
        <v>812</v>
      </c>
      <c r="D89" s="257" t="s">
        <v>1488</v>
      </c>
      <c r="E89" s="18" t="s">
        <v>230</v>
      </c>
      <c r="F89" s="258">
        <v>85.5</v>
      </c>
      <c r="G89" s="35"/>
      <c r="H89" s="40"/>
    </row>
    <row r="90" spans="1:8" s="2" customFormat="1" ht="16.899999999999999" customHeight="1">
      <c r="A90" s="35"/>
      <c r="B90" s="40"/>
      <c r="C90" s="257" t="s">
        <v>892</v>
      </c>
      <c r="D90" s="257" t="s">
        <v>1502</v>
      </c>
      <c r="E90" s="18" t="s">
        <v>230</v>
      </c>
      <c r="F90" s="258">
        <v>114</v>
      </c>
      <c r="G90" s="35"/>
      <c r="H90" s="40"/>
    </row>
    <row r="91" spans="1:8" s="2" customFormat="1" ht="22.5">
      <c r="A91" s="35"/>
      <c r="B91" s="40"/>
      <c r="C91" s="257" t="s">
        <v>895</v>
      </c>
      <c r="D91" s="257" t="s">
        <v>1503</v>
      </c>
      <c r="E91" s="18" t="s">
        <v>230</v>
      </c>
      <c r="F91" s="258">
        <v>85.5</v>
      </c>
      <c r="G91" s="35"/>
      <c r="H91" s="40"/>
    </row>
    <row r="92" spans="1:8" s="2" customFormat="1" ht="16.899999999999999" customHeight="1">
      <c r="A92" s="35"/>
      <c r="B92" s="40"/>
      <c r="C92" s="253" t="s">
        <v>796</v>
      </c>
      <c r="D92" s="254" t="s">
        <v>797</v>
      </c>
      <c r="E92" s="255" t="s">
        <v>230</v>
      </c>
      <c r="F92" s="256">
        <v>28.5</v>
      </c>
      <c r="G92" s="35"/>
      <c r="H92" s="40"/>
    </row>
    <row r="93" spans="1:8" s="2" customFormat="1" ht="16.899999999999999" customHeight="1">
      <c r="A93" s="35"/>
      <c r="B93" s="40"/>
      <c r="C93" s="257" t="s">
        <v>796</v>
      </c>
      <c r="D93" s="257" t="s">
        <v>818</v>
      </c>
      <c r="E93" s="18" t="s">
        <v>19</v>
      </c>
      <c r="F93" s="258">
        <v>28.5</v>
      </c>
      <c r="G93" s="35"/>
      <c r="H93" s="40"/>
    </row>
    <row r="94" spans="1:8" s="2" customFormat="1" ht="16.899999999999999" customHeight="1">
      <c r="A94" s="35"/>
      <c r="B94" s="40"/>
      <c r="C94" s="259" t="s">
        <v>1478</v>
      </c>
      <c r="D94" s="35"/>
      <c r="E94" s="35"/>
      <c r="F94" s="35"/>
      <c r="G94" s="35"/>
      <c r="H94" s="40"/>
    </row>
    <row r="95" spans="1:8" s="2" customFormat="1" ht="16.899999999999999" customHeight="1">
      <c r="A95" s="35"/>
      <c r="B95" s="40"/>
      <c r="C95" s="257" t="s">
        <v>812</v>
      </c>
      <c r="D95" s="257" t="s">
        <v>1488</v>
      </c>
      <c r="E95" s="18" t="s">
        <v>230</v>
      </c>
      <c r="F95" s="258">
        <v>85.5</v>
      </c>
      <c r="G95" s="35"/>
      <c r="H95" s="40"/>
    </row>
    <row r="96" spans="1:8" s="2" customFormat="1" ht="16.899999999999999" customHeight="1">
      <c r="A96" s="35"/>
      <c r="B96" s="40"/>
      <c r="C96" s="257" t="s">
        <v>801</v>
      </c>
      <c r="D96" s="257" t="s">
        <v>1504</v>
      </c>
      <c r="E96" s="18" t="s">
        <v>230</v>
      </c>
      <c r="F96" s="258">
        <v>28.5</v>
      </c>
      <c r="G96" s="35"/>
      <c r="H96" s="40"/>
    </row>
    <row r="97" spans="1:8" s="2" customFormat="1" ht="16.899999999999999" customHeight="1">
      <c r="A97" s="35"/>
      <c r="B97" s="40"/>
      <c r="C97" s="257" t="s">
        <v>805</v>
      </c>
      <c r="D97" s="257" t="s">
        <v>1505</v>
      </c>
      <c r="E97" s="18" t="s">
        <v>230</v>
      </c>
      <c r="F97" s="258">
        <v>28.5</v>
      </c>
      <c r="G97" s="35"/>
      <c r="H97" s="40"/>
    </row>
    <row r="98" spans="1:8" s="2" customFormat="1" ht="16.899999999999999" customHeight="1">
      <c r="A98" s="35"/>
      <c r="B98" s="40"/>
      <c r="C98" s="257" t="s">
        <v>228</v>
      </c>
      <c r="D98" s="257" t="s">
        <v>1506</v>
      </c>
      <c r="E98" s="18" t="s">
        <v>230</v>
      </c>
      <c r="F98" s="258">
        <v>28.5</v>
      </c>
      <c r="G98" s="35"/>
      <c r="H98" s="40"/>
    </row>
    <row r="99" spans="1:8" s="2" customFormat="1" ht="16.899999999999999" customHeight="1">
      <c r="A99" s="35"/>
      <c r="B99" s="40"/>
      <c r="C99" s="257" t="s">
        <v>809</v>
      </c>
      <c r="D99" s="257" t="s">
        <v>1507</v>
      </c>
      <c r="E99" s="18" t="s">
        <v>230</v>
      </c>
      <c r="F99" s="258">
        <v>28.5</v>
      </c>
      <c r="G99" s="35"/>
      <c r="H99" s="40"/>
    </row>
    <row r="100" spans="1:8" s="2" customFormat="1" ht="16.899999999999999" customHeight="1">
      <c r="A100" s="35"/>
      <c r="B100" s="40"/>
      <c r="C100" s="257" t="s">
        <v>880</v>
      </c>
      <c r="D100" s="257" t="s">
        <v>1508</v>
      </c>
      <c r="E100" s="18" t="s">
        <v>230</v>
      </c>
      <c r="F100" s="258">
        <v>28.5</v>
      </c>
      <c r="G100" s="35"/>
      <c r="H100" s="40"/>
    </row>
    <row r="101" spans="1:8" s="2" customFormat="1" ht="16.899999999999999" customHeight="1">
      <c r="A101" s="35"/>
      <c r="B101" s="40"/>
      <c r="C101" s="257" t="s">
        <v>883</v>
      </c>
      <c r="D101" s="257" t="s">
        <v>1509</v>
      </c>
      <c r="E101" s="18" t="s">
        <v>230</v>
      </c>
      <c r="F101" s="258">
        <v>28.5</v>
      </c>
      <c r="G101" s="35"/>
      <c r="H101" s="40"/>
    </row>
    <row r="102" spans="1:8" s="2" customFormat="1" ht="16.899999999999999" customHeight="1">
      <c r="A102" s="35"/>
      <c r="B102" s="40"/>
      <c r="C102" s="257" t="s">
        <v>886</v>
      </c>
      <c r="D102" s="257" t="s">
        <v>1510</v>
      </c>
      <c r="E102" s="18" t="s">
        <v>230</v>
      </c>
      <c r="F102" s="258">
        <v>28.5</v>
      </c>
      <c r="G102" s="35"/>
      <c r="H102" s="40"/>
    </row>
    <row r="103" spans="1:8" s="2" customFormat="1" ht="16.899999999999999" customHeight="1">
      <c r="A103" s="35"/>
      <c r="B103" s="40"/>
      <c r="C103" s="257" t="s">
        <v>889</v>
      </c>
      <c r="D103" s="257" t="s">
        <v>1511</v>
      </c>
      <c r="E103" s="18" t="s">
        <v>230</v>
      </c>
      <c r="F103" s="258">
        <v>28.5</v>
      </c>
      <c r="G103" s="35"/>
      <c r="H103" s="40"/>
    </row>
    <row r="104" spans="1:8" s="2" customFormat="1" ht="16.899999999999999" customHeight="1">
      <c r="A104" s="35"/>
      <c r="B104" s="40"/>
      <c r="C104" s="257" t="s">
        <v>892</v>
      </c>
      <c r="D104" s="257" t="s">
        <v>1502</v>
      </c>
      <c r="E104" s="18" t="s">
        <v>230</v>
      </c>
      <c r="F104" s="258">
        <v>114</v>
      </c>
      <c r="G104" s="35"/>
      <c r="H104" s="40"/>
    </row>
    <row r="105" spans="1:8" s="2" customFormat="1" ht="16.899999999999999" customHeight="1">
      <c r="A105" s="35"/>
      <c r="B105" s="40"/>
      <c r="C105" s="257" t="s">
        <v>898</v>
      </c>
      <c r="D105" s="257" t="s">
        <v>1512</v>
      </c>
      <c r="E105" s="18" t="s">
        <v>230</v>
      </c>
      <c r="F105" s="258">
        <v>28.5</v>
      </c>
      <c r="G105" s="35"/>
      <c r="H105" s="40"/>
    </row>
    <row r="106" spans="1:8" s="2" customFormat="1" ht="16.899999999999999" customHeight="1">
      <c r="A106" s="35"/>
      <c r="B106" s="40"/>
      <c r="C106" s="253" t="s">
        <v>654</v>
      </c>
      <c r="D106" s="254" t="s">
        <v>655</v>
      </c>
      <c r="E106" s="255" t="s">
        <v>230</v>
      </c>
      <c r="F106" s="256">
        <v>44.192999999999998</v>
      </c>
      <c r="G106" s="35"/>
      <c r="H106" s="40"/>
    </row>
    <row r="107" spans="1:8" s="2" customFormat="1" ht="16.899999999999999" customHeight="1">
      <c r="A107" s="35"/>
      <c r="B107" s="40"/>
      <c r="C107" s="257" t="s">
        <v>654</v>
      </c>
      <c r="D107" s="257" t="s">
        <v>918</v>
      </c>
      <c r="E107" s="18" t="s">
        <v>19</v>
      </c>
      <c r="F107" s="258">
        <v>44.192999999999998</v>
      </c>
      <c r="G107" s="35"/>
      <c r="H107" s="40"/>
    </row>
    <row r="108" spans="1:8" s="2" customFormat="1" ht="16.899999999999999" customHeight="1">
      <c r="A108" s="35"/>
      <c r="B108" s="40"/>
      <c r="C108" s="259" t="s">
        <v>1478</v>
      </c>
      <c r="D108" s="35"/>
      <c r="E108" s="35"/>
      <c r="F108" s="35"/>
      <c r="G108" s="35"/>
      <c r="H108" s="40"/>
    </row>
    <row r="109" spans="1:8" s="2" customFormat="1" ht="16.899999999999999" customHeight="1">
      <c r="A109" s="35"/>
      <c r="B109" s="40"/>
      <c r="C109" s="257" t="s">
        <v>471</v>
      </c>
      <c r="D109" s="257" t="s">
        <v>472</v>
      </c>
      <c r="E109" s="18" t="s">
        <v>230</v>
      </c>
      <c r="F109" s="258">
        <v>44.192999999999998</v>
      </c>
      <c r="G109" s="35"/>
      <c r="H109" s="40"/>
    </row>
    <row r="110" spans="1:8" s="2" customFormat="1" ht="16.899999999999999" customHeight="1">
      <c r="A110" s="35"/>
      <c r="B110" s="40"/>
      <c r="C110" s="257" t="s">
        <v>608</v>
      </c>
      <c r="D110" s="257" t="s">
        <v>1479</v>
      </c>
      <c r="E110" s="18" t="s">
        <v>230</v>
      </c>
      <c r="F110" s="258">
        <v>44.192999999999998</v>
      </c>
      <c r="G110" s="35"/>
      <c r="H110" s="40"/>
    </row>
    <row r="111" spans="1:8" s="2" customFormat="1" ht="16.899999999999999" customHeight="1">
      <c r="A111" s="35"/>
      <c r="B111" s="40"/>
      <c r="C111" s="253" t="s">
        <v>769</v>
      </c>
      <c r="D111" s="254" t="s">
        <v>770</v>
      </c>
      <c r="E111" s="255" t="s">
        <v>248</v>
      </c>
      <c r="F111" s="256">
        <v>1.32</v>
      </c>
      <c r="G111" s="35"/>
      <c r="H111" s="40"/>
    </row>
    <row r="112" spans="1:8" s="2" customFormat="1" ht="16.899999999999999" customHeight="1">
      <c r="A112" s="35"/>
      <c r="B112" s="40"/>
      <c r="C112" s="257" t="s">
        <v>769</v>
      </c>
      <c r="D112" s="257" t="s">
        <v>863</v>
      </c>
      <c r="E112" s="18" t="s">
        <v>19</v>
      </c>
      <c r="F112" s="258">
        <v>1.32</v>
      </c>
      <c r="G112" s="35"/>
      <c r="H112" s="40"/>
    </row>
    <row r="113" spans="1:8" s="2" customFormat="1" ht="16.899999999999999" customHeight="1">
      <c r="A113" s="35"/>
      <c r="B113" s="40"/>
      <c r="C113" s="259" t="s">
        <v>1478</v>
      </c>
      <c r="D113" s="35"/>
      <c r="E113" s="35"/>
      <c r="F113" s="35"/>
      <c r="G113" s="35"/>
      <c r="H113" s="40"/>
    </row>
    <row r="114" spans="1:8" s="2" customFormat="1" ht="16.899999999999999" customHeight="1">
      <c r="A114" s="35"/>
      <c r="B114" s="40"/>
      <c r="C114" s="257" t="s">
        <v>860</v>
      </c>
      <c r="D114" s="257" t="s">
        <v>1513</v>
      </c>
      <c r="E114" s="18" t="s">
        <v>248</v>
      </c>
      <c r="F114" s="258">
        <v>1.32</v>
      </c>
      <c r="G114" s="35"/>
      <c r="H114" s="40"/>
    </row>
    <row r="115" spans="1:8" s="2" customFormat="1" ht="16.899999999999999" customHeight="1">
      <c r="A115" s="35"/>
      <c r="B115" s="40"/>
      <c r="C115" s="257" t="s">
        <v>274</v>
      </c>
      <c r="D115" s="257" t="s">
        <v>1514</v>
      </c>
      <c r="E115" s="18" t="s">
        <v>248</v>
      </c>
      <c r="F115" s="258">
        <v>36.514000000000003</v>
      </c>
      <c r="G115" s="35"/>
      <c r="H115" s="40"/>
    </row>
    <row r="116" spans="1:8" s="2" customFormat="1" ht="16.899999999999999" customHeight="1">
      <c r="A116" s="35"/>
      <c r="B116" s="40"/>
      <c r="C116" s="253" t="s">
        <v>781</v>
      </c>
      <c r="D116" s="254" t="s">
        <v>782</v>
      </c>
      <c r="E116" s="255" t="s">
        <v>248</v>
      </c>
      <c r="F116" s="256">
        <v>8</v>
      </c>
      <c r="G116" s="35"/>
      <c r="H116" s="40"/>
    </row>
    <row r="117" spans="1:8" s="2" customFormat="1" ht="16.899999999999999" customHeight="1">
      <c r="A117" s="35"/>
      <c r="B117" s="40"/>
      <c r="C117" s="257" t="s">
        <v>781</v>
      </c>
      <c r="D117" s="257" t="s">
        <v>831</v>
      </c>
      <c r="E117" s="18" t="s">
        <v>19</v>
      </c>
      <c r="F117" s="258">
        <v>8</v>
      </c>
      <c r="G117" s="35"/>
      <c r="H117" s="40"/>
    </row>
    <row r="118" spans="1:8" s="2" customFormat="1" ht="16.899999999999999" customHeight="1">
      <c r="A118" s="35"/>
      <c r="B118" s="40"/>
      <c r="C118" s="259" t="s">
        <v>1478</v>
      </c>
      <c r="D118" s="35"/>
      <c r="E118" s="35"/>
      <c r="F118" s="35"/>
      <c r="G118" s="35"/>
      <c r="H118" s="40"/>
    </row>
    <row r="119" spans="1:8" s="2" customFormat="1" ht="16.899999999999999" customHeight="1">
      <c r="A119" s="35"/>
      <c r="B119" s="40"/>
      <c r="C119" s="257" t="s">
        <v>828</v>
      </c>
      <c r="D119" s="257" t="s">
        <v>1515</v>
      </c>
      <c r="E119" s="18" t="s">
        <v>248</v>
      </c>
      <c r="F119" s="258">
        <v>8</v>
      </c>
      <c r="G119" s="35"/>
      <c r="H119" s="40"/>
    </row>
    <row r="120" spans="1:8" s="2" customFormat="1" ht="16.899999999999999" customHeight="1">
      <c r="A120" s="35"/>
      <c r="B120" s="40"/>
      <c r="C120" s="257" t="s">
        <v>246</v>
      </c>
      <c r="D120" s="257" t="s">
        <v>1516</v>
      </c>
      <c r="E120" s="18" t="s">
        <v>248</v>
      </c>
      <c r="F120" s="258">
        <v>54.79</v>
      </c>
      <c r="G120" s="35"/>
      <c r="H120" s="40"/>
    </row>
    <row r="121" spans="1:8" s="2" customFormat="1" ht="16.899999999999999" customHeight="1">
      <c r="A121" s="35"/>
      <c r="B121" s="40"/>
      <c r="C121" s="253" t="s">
        <v>778</v>
      </c>
      <c r="D121" s="254" t="s">
        <v>779</v>
      </c>
      <c r="E121" s="255" t="s">
        <v>248</v>
      </c>
      <c r="F121" s="256">
        <v>54.79</v>
      </c>
      <c r="G121" s="35"/>
      <c r="H121" s="40"/>
    </row>
    <row r="122" spans="1:8" s="2" customFormat="1" ht="16.899999999999999" customHeight="1">
      <c r="A122" s="35"/>
      <c r="B122" s="40"/>
      <c r="C122" s="257" t="s">
        <v>19</v>
      </c>
      <c r="D122" s="257" t="s">
        <v>826</v>
      </c>
      <c r="E122" s="18" t="s">
        <v>19</v>
      </c>
      <c r="F122" s="258">
        <v>62.79</v>
      </c>
      <c r="G122" s="35"/>
      <c r="H122" s="40"/>
    </row>
    <row r="123" spans="1:8" s="2" customFormat="1" ht="16.899999999999999" customHeight="1">
      <c r="A123" s="35"/>
      <c r="B123" s="40"/>
      <c r="C123" s="257" t="s">
        <v>19</v>
      </c>
      <c r="D123" s="257" t="s">
        <v>827</v>
      </c>
      <c r="E123" s="18" t="s">
        <v>19</v>
      </c>
      <c r="F123" s="258">
        <v>-8</v>
      </c>
      <c r="G123" s="35"/>
      <c r="H123" s="40"/>
    </row>
    <row r="124" spans="1:8" s="2" customFormat="1" ht="16.899999999999999" customHeight="1">
      <c r="A124" s="35"/>
      <c r="B124" s="40"/>
      <c r="C124" s="257" t="s">
        <v>778</v>
      </c>
      <c r="D124" s="257" t="s">
        <v>245</v>
      </c>
      <c r="E124" s="18" t="s">
        <v>19</v>
      </c>
      <c r="F124" s="258">
        <v>54.79</v>
      </c>
      <c r="G124" s="35"/>
      <c r="H124" s="40"/>
    </row>
    <row r="125" spans="1:8" s="2" customFormat="1" ht="16.899999999999999" customHeight="1">
      <c r="A125" s="35"/>
      <c r="B125" s="40"/>
      <c r="C125" s="259" t="s">
        <v>1478</v>
      </c>
      <c r="D125" s="35"/>
      <c r="E125" s="35"/>
      <c r="F125" s="35"/>
      <c r="G125" s="35"/>
      <c r="H125" s="40"/>
    </row>
    <row r="126" spans="1:8" s="2" customFormat="1" ht="16.899999999999999" customHeight="1">
      <c r="A126" s="35"/>
      <c r="B126" s="40"/>
      <c r="C126" s="257" t="s">
        <v>246</v>
      </c>
      <c r="D126" s="257" t="s">
        <v>1516</v>
      </c>
      <c r="E126" s="18" t="s">
        <v>248</v>
      </c>
      <c r="F126" s="258">
        <v>54.79</v>
      </c>
      <c r="G126" s="35"/>
      <c r="H126" s="40"/>
    </row>
    <row r="127" spans="1:8" s="2" customFormat="1" ht="22.5">
      <c r="A127" s="35"/>
      <c r="B127" s="40"/>
      <c r="C127" s="257" t="s">
        <v>832</v>
      </c>
      <c r="D127" s="257" t="s">
        <v>1517</v>
      </c>
      <c r="E127" s="18" t="s">
        <v>248</v>
      </c>
      <c r="F127" s="258">
        <v>18.276</v>
      </c>
      <c r="G127" s="35"/>
      <c r="H127" s="40"/>
    </row>
    <row r="128" spans="1:8" s="2" customFormat="1" ht="22.5">
      <c r="A128" s="35"/>
      <c r="B128" s="40"/>
      <c r="C128" s="257" t="s">
        <v>836</v>
      </c>
      <c r="D128" s="257" t="s">
        <v>1518</v>
      </c>
      <c r="E128" s="18" t="s">
        <v>248</v>
      </c>
      <c r="F128" s="258">
        <v>182.76</v>
      </c>
      <c r="G128" s="35"/>
      <c r="H128" s="40"/>
    </row>
    <row r="129" spans="1:8" s="2" customFormat="1" ht="16.899999999999999" customHeight="1">
      <c r="A129" s="35"/>
      <c r="B129" s="40"/>
      <c r="C129" s="257" t="s">
        <v>844</v>
      </c>
      <c r="D129" s="257" t="s">
        <v>1519</v>
      </c>
      <c r="E129" s="18" t="s">
        <v>248</v>
      </c>
      <c r="F129" s="258">
        <v>18.276</v>
      </c>
      <c r="G129" s="35"/>
      <c r="H129" s="40"/>
    </row>
    <row r="130" spans="1:8" s="2" customFormat="1" ht="16.899999999999999" customHeight="1">
      <c r="A130" s="35"/>
      <c r="B130" s="40"/>
      <c r="C130" s="257" t="s">
        <v>274</v>
      </c>
      <c r="D130" s="257" t="s">
        <v>1514</v>
      </c>
      <c r="E130" s="18" t="s">
        <v>248</v>
      </c>
      <c r="F130" s="258">
        <v>36.514000000000003</v>
      </c>
      <c r="G130" s="35"/>
      <c r="H130" s="40"/>
    </row>
    <row r="131" spans="1:8" s="2" customFormat="1" ht="16.899999999999999" customHeight="1">
      <c r="A131" s="35"/>
      <c r="B131" s="40"/>
      <c r="C131" s="253" t="s">
        <v>775</v>
      </c>
      <c r="D131" s="254" t="s">
        <v>776</v>
      </c>
      <c r="E131" s="255" t="s">
        <v>248</v>
      </c>
      <c r="F131" s="256">
        <v>36.514000000000003</v>
      </c>
      <c r="G131" s="35"/>
      <c r="H131" s="40"/>
    </row>
    <row r="132" spans="1:8" s="2" customFormat="1" ht="16.899999999999999" customHeight="1">
      <c r="A132" s="35"/>
      <c r="B132" s="40"/>
      <c r="C132" s="257" t="s">
        <v>19</v>
      </c>
      <c r="D132" s="257" t="s">
        <v>848</v>
      </c>
      <c r="E132" s="18" t="s">
        <v>19</v>
      </c>
      <c r="F132" s="258">
        <v>54.79</v>
      </c>
      <c r="G132" s="35"/>
      <c r="H132" s="40"/>
    </row>
    <row r="133" spans="1:8" s="2" customFormat="1" ht="16.899999999999999" customHeight="1">
      <c r="A133" s="35"/>
      <c r="B133" s="40"/>
      <c r="C133" s="257" t="s">
        <v>19</v>
      </c>
      <c r="D133" s="257" t="s">
        <v>849</v>
      </c>
      <c r="E133" s="18" t="s">
        <v>19</v>
      </c>
      <c r="F133" s="258">
        <v>-18.276</v>
      </c>
      <c r="G133" s="35"/>
      <c r="H133" s="40"/>
    </row>
    <row r="134" spans="1:8" s="2" customFormat="1" ht="16.899999999999999" customHeight="1">
      <c r="A134" s="35"/>
      <c r="B134" s="40"/>
      <c r="C134" s="257" t="s">
        <v>775</v>
      </c>
      <c r="D134" s="257" t="s">
        <v>245</v>
      </c>
      <c r="E134" s="18" t="s">
        <v>19</v>
      </c>
      <c r="F134" s="258">
        <v>36.514000000000003</v>
      </c>
      <c r="G134" s="35"/>
      <c r="H134" s="40"/>
    </row>
    <row r="135" spans="1:8" s="2" customFormat="1" ht="16.899999999999999" customHeight="1">
      <c r="A135" s="35"/>
      <c r="B135" s="40"/>
      <c r="C135" s="259" t="s">
        <v>1478</v>
      </c>
      <c r="D135" s="35"/>
      <c r="E135" s="35"/>
      <c r="F135" s="35"/>
      <c r="G135" s="35"/>
      <c r="H135" s="40"/>
    </row>
    <row r="136" spans="1:8" s="2" customFormat="1" ht="16.899999999999999" customHeight="1">
      <c r="A136" s="35"/>
      <c r="B136" s="40"/>
      <c r="C136" s="257" t="s">
        <v>274</v>
      </c>
      <c r="D136" s="257" t="s">
        <v>1514</v>
      </c>
      <c r="E136" s="18" t="s">
        <v>248</v>
      </c>
      <c r="F136" s="258">
        <v>36.514000000000003</v>
      </c>
      <c r="G136" s="35"/>
      <c r="H136" s="40"/>
    </row>
    <row r="137" spans="1:8" s="2" customFormat="1" ht="22.5">
      <c r="A137" s="35"/>
      <c r="B137" s="40"/>
      <c r="C137" s="257" t="s">
        <v>832</v>
      </c>
      <c r="D137" s="257" t="s">
        <v>1517</v>
      </c>
      <c r="E137" s="18" t="s">
        <v>248</v>
      </c>
      <c r="F137" s="258">
        <v>18.276</v>
      </c>
      <c r="G137" s="35"/>
      <c r="H137" s="40"/>
    </row>
    <row r="138" spans="1:8" s="2" customFormat="1" ht="22.5">
      <c r="A138" s="35"/>
      <c r="B138" s="40"/>
      <c r="C138" s="257" t="s">
        <v>836</v>
      </c>
      <c r="D138" s="257" t="s">
        <v>1518</v>
      </c>
      <c r="E138" s="18" t="s">
        <v>248</v>
      </c>
      <c r="F138" s="258">
        <v>182.76</v>
      </c>
      <c r="G138" s="35"/>
      <c r="H138" s="40"/>
    </row>
    <row r="139" spans="1:8" s="2" customFormat="1" ht="16.899999999999999" customHeight="1">
      <c r="A139" s="35"/>
      <c r="B139" s="40"/>
      <c r="C139" s="257" t="s">
        <v>844</v>
      </c>
      <c r="D139" s="257" t="s">
        <v>1519</v>
      </c>
      <c r="E139" s="18" t="s">
        <v>248</v>
      </c>
      <c r="F139" s="258">
        <v>18.276</v>
      </c>
      <c r="G139" s="35"/>
      <c r="H139" s="40"/>
    </row>
    <row r="140" spans="1:8" s="2" customFormat="1" ht="16.899999999999999" customHeight="1">
      <c r="A140" s="35"/>
      <c r="B140" s="40"/>
      <c r="C140" s="253" t="s">
        <v>772</v>
      </c>
      <c r="D140" s="254" t="s">
        <v>773</v>
      </c>
      <c r="E140" s="255" t="s">
        <v>248</v>
      </c>
      <c r="F140" s="256">
        <v>18.84</v>
      </c>
      <c r="G140" s="35"/>
      <c r="H140" s="40"/>
    </row>
    <row r="141" spans="1:8" s="2" customFormat="1" ht="16.899999999999999" customHeight="1">
      <c r="A141" s="35"/>
      <c r="B141" s="40"/>
      <c r="C141" s="257" t="s">
        <v>19</v>
      </c>
      <c r="D141" s="257" t="s">
        <v>867</v>
      </c>
      <c r="E141" s="18" t="s">
        <v>19</v>
      </c>
      <c r="F141" s="258">
        <v>0</v>
      </c>
      <c r="G141" s="35"/>
      <c r="H141" s="40"/>
    </row>
    <row r="142" spans="1:8" s="2" customFormat="1" ht="16.899999999999999" customHeight="1">
      <c r="A142" s="35"/>
      <c r="B142" s="40"/>
      <c r="C142" s="257" t="s">
        <v>19</v>
      </c>
      <c r="D142" s="257" t="s">
        <v>868</v>
      </c>
      <c r="E142" s="18" t="s">
        <v>19</v>
      </c>
      <c r="F142" s="258">
        <v>15.84</v>
      </c>
      <c r="G142" s="35"/>
      <c r="H142" s="40"/>
    </row>
    <row r="143" spans="1:8" s="2" customFormat="1" ht="16.899999999999999" customHeight="1">
      <c r="A143" s="35"/>
      <c r="B143" s="40"/>
      <c r="C143" s="257" t="s">
        <v>19</v>
      </c>
      <c r="D143" s="257" t="s">
        <v>869</v>
      </c>
      <c r="E143" s="18" t="s">
        <v>19</v>
      </c>
      <c r="F143" s="258">
        <v>3</v>
      </c>
      <c r="G143" s="35"/>
      <c r="H143" s="40"/>
    </row>
    <row r="144" spans="1:8" s="2" customFormat="1" ht="16.899999999999999" customHeight="1">
      <c r="A144" s="35"/>
      <c r="B144" s="40"/>
      <c r="C144" s="257" t="s">
        <v>772</v>
      </c>
      <c r="D144" s="257" t="s">
        <v>245</v>
      </c>
      <c r="E144" s="18" t="s">
        <v>19</v>
      </c>
      <c r="F144" s="258">
        <v>18.84</v>
      </c>
      <c r="G144" s="35"/>
      <c r="H144" s="40"/>
    </row>
    <row r="145" spans="1:8" s="2" customFormat="1" ht="16.899999999999999" customHeight="1">
      <c r="A145" s="35"/>
      <c r="B145" s="40"/>
      <c r="C145" s="259" t="s">
        <v>1478</v>
      </c>
      <c r="D145" s="35"/>
      <c r="E145" s="35"/>
      <c r="F145" s="35"/>
      <c r="G145" s="35"/>
      <c r="H145" s="40"/>
    </row>
    <row r="146" spans="1:8" s="2" customFormat="1" ht="16.899999999999999" customHeight="1">
      <c r="A146" s="35"/>
      <c r="B146" s="40"/>
      <c r="C146" s="257" t="s">
        <v>864</v>
      </c>
      <c r="D146" s="257" t="s">
        <v>1520</v>
      </c>
      <c r="E146" s="18" t="s">
        <v>248</v>
      </c>
      <c r="F146" s="258">
        <v>18.84</v>
      </c>
      <c r="G146" s="35"/>
      <c r="H146" s="40"/>
    </row>
    <row r="147" spans="1:8" s="2" customFormat="1" ht="16.899999999999999" customHeight="1">
      <c r="A147" s="35"/>
      <c r="B147" s="40"/>
      <c r="C147" s="257" t="s">
        <v>274</v>
      </c>
      <c r="D147" s="257" t="s">
        <v>1514</v>
      </c>
      <c r="E147" s="18" t="s">
        <v>248</v>
      </c>
      <c r="F147" s="258">
        <v>36.514000000000003</v>
      </c>
      <c r="G147" s="35"/>
      <c r="H147" s="40"/>
    </row>
    <row r="148" spans="1:8" s="2" customFormat="1" ht="16.899999999999999" customHeight="1">
      <c r="A148" s="35"/>
      <c r="B148" s="40"/>
      <c r="C148" s="257" t="s">
        <v>874</v>
      </c>
      <c r="D148" s="257" t="s">
        <v>1521</v>
      </c>
      <c r="E148" s="18" t="s">
        <v>361</v>
      </c>
      <c r="F148" s="258">
        <v>0.84799999999999998</v>
      </c>
      <c r="G148" s="35"/>
      <c r="H148" s="40"/>
    </row>
    <row r="149" spans="1:8" s="2" customFormat="1" ht="16.899999999999999" customHeight="1">
      <c r="A149" s="35"/>
      <c r="B149" s="40"/>
      <c r="C149" s="257" t="s">
        <v>359</v>
      </c>
      <c r="D149" s="257" t="s">
        <v>1522</v>
      </c>
      <c r="E149" s="18" t="s">
        <v>361</v>
      </c>
      <c r="F149" s="258">
        <v>0.754</v>
      </c>
      <c r="G149" s="35"/>
      <c r="H149" s="40"/>
    </row>
    <row r="150" spans="1:8" s="2" customFormat="1" ht="26.45" customHeight="1">
      <c r="A150" s="35"/>
      <c r="B150" s="40"/>
      <c r="C150" s="252" t="s">
        <v>1523</v>
      </c>
      <c r="D150" s="252" t="s">
        <v>115</v>
      </c>
      <c r="E150" s="35"/>
      <c r="F150" s="35"/>
      <c r="G150" s="35"/>
      <c r="H150" s="40"/>
    </row>
    <row r="151" spans="1:8" s="2" customFormat="1" ht="16.899999999999999" customHeight="1">
      <c r="A151" s="35"/>
      <c r="B151" s="40"/>
      <c r="C151" s="253" t="s">
        <v>790</v>
      </c>
      <c r="D151" s="254" t="s">
        <v>791</v>
      </c>
      <c r="E151" s="255" t="s">
        <v>559</v>
      </c>
      <c r="F151" s="256">
        <v>15.1</v>
      </c>
      <c r="G151" s="35"/>
      <c r="H151" s="40"/>
    </row>
    <row r="152" spans="1:8" s="2" customFormat="1" ht="16.899999999999999" customHeight="1">
      <c r="A152" s="35"/>
      <c r="B152" s="40"/>
      <c r="C152" s="257" t="s">
        <v>790</v>
      </c>
      <c r="D152" s="257" t="s">
        <v>1015</v>
      </c>
      <c r="E152" s="18" t="s">
        <v>19</v>
      </c>
      <c r="F152" s="258">
        <v>15.1</v>
      </c>
      <c r="G152" s="35"/>
      <c r="H152" s="40"/>
    </row>
    <row r="153" spans="1:8" s="2" customFormat="1" ht="16.899999999999999" customHeight="1">
      <c r="A153" s="35"/>
      <c r="B153" s="40"/>
      <c r="C153" s="259" t="s">
        <v>1478</v>
      </c>
      <c r="D153" s="35"/>
      <c r="E153" s="35"/>
      <c r="F153" s="35"/>
      <c r="G153" s="35"/>
      <c r="H153" s="40"/>
    </row>
    <row r="154" spans="1:8" s="2" customFormat="1" ht="16.899999999999999" customHeight="1">
      <c r="A154" s="35"/>
      <c r="B154" s="40"/>
      <c r="C154" s="257" t="s">
        <v>812</v>
      </c>
      <c r="D154" s="257" t="s">
        <v>1488</v>
      </c>
      <c r="E154" s="18" t="s">
        <v>230</v>
      </c>
      <c r="F154" s="258">
        <v>28</v>
      </c>
      <c r="G154" s="35"/>
      <c r="H154" s="40"/>
    </row>
    <row r="155" spans="1:8" s="2" customFormat="1" ht="16.899999999999999" customHeight="1">
      <c r="A155" s="35"/>
      <c r="B155" s="40"/>
      <c r="C155" s="257" t="s">
        <v>929</v>
      </c>
      <c r="D155" s="257" t="s">
        <v>1489</v>
      </c>
      <c r="E155" s="18" t="s">
        <v>559</v>
      </c>
      <c r="F155" s="258">
        <v>15.1</v>
      </c>
      <c r="G155" s="35"/>
      <c r="H155" s="40"/>
    </row>
    <row r="156" spans="1:8" s="2" customFormat="1" ht="16.899999999999999" customHeight="1">
      <c r="A156" s="35"/>
      <c r="B156" s="40"/>
      <c r="C156" s="257" t="s">
        <v>933</v>
      </c>
      <c r="D156" s="257" t="s">
        <v>1490</v>
      </c>
      <c r="E156" s="18" t="s">
        <v>559</v>
      </c>
      <c r="F156" s="258">
        <v>15.1</v>
      </c>
      <c r="G156" s="35"/>
      <c r="H156" s="40"/>
    </row>
    <row r="157" spans="1:8" s="2" customFormat="1" ht="16.899999999999999" customHeight="1">
      <c r="A157" s="35"/>
      <c r="B157" s="40"/>
      <c r="C157" s="257" t="s">
        <v>571</v>
      </c>
      <c r="D157" s="257" t="s">
        <v>1491</v>
      </c>
      <c r="E157" s="18" t="s">
        <v>559</v>
      </c>
      <c r="F157" s="258">
        <v>24.9</v>
      </c>
      <c r="G157" s="35"/>
      <c r="H157" s="40"/>
    </row>
    <row r="158" spans="1:8" s="2" customFormat="1" ht="16.899999999999999" customHeight="1">
      <c r="A158" s="35"/>
      <c r="B158" s="40"/>
      <c r="C158" s="253" t="s">
        <v>793</v>
      </c>
      <c r="D158" s="254" t="s">
        <v>794</v>
      </c>
      <c r="E158" s="255" t="s">
        <v>559</v>
      </c>
      <c r="F158" s="256">
        <v>7.8</v>
      </c>
      <c r="G158" s="35"/>
      <c r="H158" s="40"/>
    </row>
    <row r="159" spans="1:8" s="2" customFormat="1" ht="16.899999999999999" customHeight="1">
      <c r="A159" s="35"/>
      <c r="B159" s="40"/>
      <c r="C159" s="257" t="s">
        <v>793</v>
      </c>
      <c r="D159" s="257" t="s">
        <v>1016</v>
      </c>
      <c r="E159" s="18" t="s">
        <v>19</v>
      </c>
      <c r="F159" s="258">
        <v>7.8</v>
      </c>
      <c r="G159" s="35"/>
      <c r="H159" s="40"/>
    </row>
    <row r="160" spans="1:8" s="2" customFormat="1" ht="16.899999999999999" customHeight="1">
      <c r="A160" s="35"/>
      <c r="B160" s="40"/>
      <c r="C160" s="259" t="s">
        <v>1478</v>
      </c>
      <c r="D160" s="35"/>
      <c r="E160" s="35"/>
      <c r="F160" s="35"/>
      <c r="G160" s="35"/>
      <c r="H160" s="40"/>
    </row>
    <row r="161" spans="1:8" s="2" customFormat="1" ht="16.899999999999999" customHeight="1">
      <c r="A161" s="35"/>
      <c r="B161" s="40"/>
      <c r="C161" s="257" t="s">
        <v>812</v>
      </c>
      <c r="D161" s="257" t="s">
        <v>1488</v>
      </c>
      <c r="E161" s="18" t="s">
        <v>230</v>
      </c>
      <c r="F161" s="258">
        <v>28</v>
      </c>
      <c r="G161" s="35"/>
      <c r="H161" s="40"/>
    </row>
    <row r="162" spans="1:8" s="2" customFormat="1" ht="16.899999999999999" customHeight="1">
      <c r="A162" s="35"/>
      <c r="B162" s="40"/>
      <c r="C162" s="257" t="s">
        <v>821</v>
      </c>
      <c r="D162" s="257" t="s">
        <v>1492</v>
      </c>
      <c r="E162" s="18" t="s">
        <v>230</v>
      </c>
      <c r="F162" s="258">
        <v>39</v>
      </c>
      <c r="G162" s="35"/>
      <c r="H162" s="40"/>
    </row>
    <row r="163" spans="1:8" s="2" customFormat="1" ht="16.899999999999999" customHeight="1">
      <c r="A163" s="35"/>
      <c r="B163" s="40"/>
      <c r="C163" s="257" t="s">
        <v>850</v>
      </c>
      <c r="D163" s="257" t="s">
        <v>1493</v>
      </c>
      <c r="E163" s="18" t="s">
        <v>230</v>
      </c>
      <c r="F163" s="258">
        <v>39</v>
      </c>
      <c r="G163" s="35"/>
      <c r="H163" s="40"/>
    </row>
    <row r="164" spans="1:8" s="2" customFormat="1" ht="16.899999999999999" customHeight="1">
      <c r="A164" s="35"/>
      <c r="B164" s="40"/>
      <c r="C164" s="257" t="s">
        <v>853</v>
      </c>
      <c r="D164" s="257" t="s">
        <v>1494</v>
      </c>
      <c r="E164" s="18" t="s">
        <v>230</v>
      </c>
      <c r="F164" s="258">
        <v>39</v>
      </c>
      <c r="G164" s="35"/>
      <c r="H164" s="40"/>
    </row>
    <row r="165" spans="1:8" s="2" customFormat="1" ht="16.899999999999999" customHeight="1">
      <c r="A165" s="35"/>
      <c r="B165" s="40"/>
      <c r="C165" s="257" t="s">
        <v>919</v>
      </c>
      <c r="D165" s="257" t="s">
        <v>1495</v>
      </c>
      <c r="E165" s="18" t="s">
        <v>559</v>
      </c>
      <c r="F165" s="258">
        <v>15.6</v>
      </c>
      <c r="G165" s="35"/>
      <c r="H165" s="40"/>
    </row>
    <row r="166" spans="1:8" s="2" customFormat="1" ht="16.899999999999999" customHeight="1">
      <c r="A166" s="35"/>
      <c r="B166" s="40"/>
      <c r="C166" s="257" t="s">
        <v>923</v>
      </c>
      <c r="D166" s="257" t="s">
        <v>1496</v>
      </c>
      <c r="E166" s="18" t="s">
        <v>559</v>
      </c>
      <c r="F166" s="258">
        <v>15.6</v>
      </c>
      <c r="G166" s="35"/>
      <c r="H166" s="40"/>
    </row>
    <row r="167" spans="1:8" s="2" customFormat="1" ht="16.899999999999999" customHeight="1">
      <c r="A167" s="35"/>
      <c r="B167" s="40"/>
      <c r="C167" s="257" t="s">
        <v>926</v>
      </c>
      <c r="D167" s="257" t="s">
        <v>1497</v>
      </c>
      <c r="E167" s="18" t="s">
        <v>559</v>
      </c>
      <c r="F167" s="258">
        <v>15.6</v>
      </c>
      <c r="G167" s="35"/>
      <c r="H167" s="40"/>
    </row>
    <row r="168" spans="1:8" s="2" customFormat="1" ht="16.899999999999999" customHeight="1">
      <c r="A168" s="35"/>
      <c r="B168" s="40"/>
      <c r="C168" s="257" t="s">
        <v>571</v>
      </c>
      <c r="D168" s="257" t="s">
        <v>1491</v>
      </c>
      <c r="E168" s="18" t="s">
        <v>559</v>
      </c>
      <c r="F168" s="258">
        <v>24.9</v>
      </c>
      <c r="G168" s="35"/>
      <c r="H168" s="40"/>
    </row>
    <row r="169" spans="1:8" s="2" customFormat="1" ht="16.899999999999999" customHeight="1">
      <c r="A169" s="35"/>
      <c r="B169" s="40"/>
      <c r="C169" s="257" t="s">
        <v>938</v>
      </c>
      <c r="D169" s="257" t="s">
        <v>1498</v>
      </c>
      <c r="E169" s="18" t="s">
        <v>559</v>
      </c>
      <c r="F169" s="258">
        <v>9.8000000000000007</v>
      </c>
      <c r="G169" s="35"/>
      <c r="H169" s="40"/>
    </row>
    <row r="170" spans="1:8" s="2" customFormat="1" ht="16.899999999999999" customHeight="1">
      <c r="A170" s="35"/>
      <c r="B170" s="40"/>
      <c r="C170" s="257" t="s">
        <v>941</v>
      </c>
      <c r="D170" s="257" t="s">
        <v>1499</v>
      </c>
      <c r="E170" s="18" t="s">
        <v>559</v>
      </c>
      <c r="F170" s="258">
        <v>9.8000000000000007</v>
      </c>
      <c r="G170" s="35"/>
      <c r="H170" s="40"/>
    </row>
    <row r="171" spans="1:8" s="2" customFormat="1" ht="16.899999999999999" customHeight="1">
      <c r="A171" s="35"/>
      <c r="B171" s="40"/>
      <c r="C171" s="253" t="s">
        <v>783</v>
      </c>
      <c r="D171" s="254" t="s">
        <v>784</v>
      </c>
      <c r="E171" s="255" t="s">
        <v>559</v>
      </c>
      <c r="F171" s="256">
        <v>24</v>
      </c>
      <c r="G171" s="35"/>
      <c r="H171" s="40"/>
    </row>
    <row r="172" spans="1:8" s="2" customFormat="1" ht="16.899999999999999" customHeight="1">
      <c r="A172" s="35"/>
      <c r="B172" s="40"/>
      <c r="C172" s="257" t="s">
        <v>783</v>
      </c>
      <c r="D172" s="257" t="s">
        <v>1035</v>
      </c>
      <c r="E172" s="18" t="s">
        <v>19</v>
      </c>
      <c r="F172" s="258">
        <v>24</v>
      </c>
      <c r="G172" s="35"/>
      <c r="H172" s="40"/>
    </row>
    <row r="173" spans="1:8" s="2" customFormat="1" ht="16.899999999999999" customHeight="1">
      <c r="A173" s="35"/>
      <c r="B173" s="40"/>
      <c r="C173" s="259" t="s">
        <v>1478</v>
      </c>
      <c r="D173" s="35"/>
      <c r="E173" s="35"/>
      <c r="F173" s="35"/>
      <c r="G173" s="35"/>
      <c r="H173" s="40"/>
    </row>
    <row r="174" spans="1:8" s="2" customFormat="1" ht="16.899999999999999" customHeight="1">
      <c r="A174" s="35"/>
      <c r="B174" s="40"/>
      <c r="C174" s="257" t="s">
        <v>947</v>
      </c>
      <c r="D174" s="257" t="s">
        <v>1500</v>
      </c>
      <c r="E174" s="18" t="s">
        <v>559</v>
      </c>
      <c r="F174" s="258">
        <v>24</v>
      </c>
      <c r="G174" s="35"/>
      <c r="H174" s="40"/>
    </row>
    <row r="175" spans="1:8" s="2" customFormat="1" ht="22.5">
      <c r="A175" s="35"/>
      <c r="B175" s="40"/>
      <c r="C175" s="257" t="s">
        <v>908</v>
      </c>
      <c r="D175" s="257" t="s">
        <v>1501</v>
      </c>
      <c r="E175" s="18" t="s">
        <v>559</v>
      </c>
      <c r="F175" s="258">
        <v>24</v>
      </c>
      <c r="G175" s="35"/>
      <c r="H175" s="40"/>
    </row>
    <row r="176" spans="1:8" s="2" customFormat="1" ht="16.899999999999999" customHeight="1">
      <c r="A176" s="35"/>
      <c r="B176" s="40"/>
      <c r="C176" s="253" t="s">
        <v>786</v>
      </c>
      <c r="D176" s="254" t="s">
        <v>787</v>
      </c>
      <c r="E176" s="255" t="s">
        <v>230</v>
      </c>
      <c r="F176" s="256">
        <v>28</v>
      </c>
      <c r="G176" s="35"/>
      <c r="H176" s="40"/>
    </row>
    <row r="177" spans="1:8" s="2" customFormat="1" ht="16.899999999999999" customHeight="1">
      <c r="A177" s="35"/>
      <c r="B177" s="40"/>
      <c r="C177" s="257" t="s">
        <v>19</v>
      </c>
      <c r="D177" s="257" t="s">
        <v>815</v>
      </c>
      <c r="E177" s="18" t="s">
        <v>19</v>
      </c>
      <c r="F177" s="258">
        <v>0</v>
      </c>
      <c r="G177" s="35"/>
      <c r="H177" s="40"/>
    </row>
    <row r="178" spans="1:8" s="2" customFormat="1" ht="16.899999999999999" customHeight="1">
      <c r="A178" s="35"/>
      <c r="B178" s="40"/>
      <c r="C178" s="257" t="s">
        <v>786</v>
      </c>
      <c r="D178" s="257" t="s">
        <v>1014</v>
      </c>
      <c r="E178" s="18" t="s">
        <v>19</v>
      </c>
      <c r="F178" s="258">
        <v>28</v>
      </c>
      <c r="G178" s="35"/>
      <c r="H178" s="40"/>
    </row>
    <row r="179" spans="1:8" s="2" customFormat="1" ht="16.899999999999999" customHeight="1">
      <c r="A179" s="35"/>
      <c r="B179" s="40"/>
      <c r="C179" s="259" t="s">
        <v>1478</v>
      </c>
      <c r="D179" s="35"/>
      <c r="E179" s="35"/>
      <c r="F179" s="35"/>
      <c r="G179" s="35"/>
      <c r="H179" s="40"/>
    </row>
    <row r="180" spans="1:8" s="2" customFormat="1" ht="16.899999999999999" customHeight="1">
      <c r="A180" s="35"/>
      <c r="B180" s="40"/>
      <c r="C180" s="257" t="s">
        <v>812</v>
      </c>
      <c r="D180" s="257" t="s">
        <v>1488</v>
      </c>
      <c r="E180" s="18" t="s">
        <v>230</v>
      </c>
      <c r="F180" s="258">
        <v>28</v>
      </c>
      <c r="G180" s="35"/>
      <c r="H180" s="40"/>
    </row>
    <row r="181" spans="1:8" s="2" customFormat="1" ht="16.899999999999999" customHeight="1">
      <c r="A181" s="35"/>
      <c r="B181" s="40"/>
      <c r="C181" s="257" t="s">
        <v>892</v>
      </c>
      <c r="D181" s="257" t="s">
        <v>1502</v>
      </c>
      <c r="E181" s="18" t="s">
        <v>230</v>
      </c>
      <c r="F181" s="258">
        <v>35.799999999999997</v>
      </c>
      <c r="G181" s="35"/>
      <c r="H181" s="40"/>
    </row>
    <row r="182" spans="1:8" s="2" customFormat="1" ht="22.5">
      <c r="A182" s="35"/>
      <c r="B182" s="40"/>
      <c r="C182" s="257" t="s">
        <v>895</v>
      </c>
      <c r="D182" s="257" t="s">
        <v>1503</v>
      </c>
      <c r="E182" s="18" t="s">
        <v>230</v>
      </c>
      <c r="F182" s="258">
        <v>28</v>
      </c>
      <c r="G182" s="35"/>
      <c r="H182" s="40"/>
    </row>
    <row r="183" spans="1:8" s="2" customFormat="1" ht="16.899999999999999" customHeight="1">
      <c r="A183" s="35"/>
      <c r="B183" s="40"/>
      <c r="C183" s="253" t="s">
        <v>796</v>
      </c>
      <c r="D183" s="254" t="s">
        <v>797</v>
      </c>
      <c r="E183" s="255" t="s">
        <v>230</v>
      </c>
      <c r="F183" s="256">
        <v>7.8</v>
      </c>
      <c r="G183" s="35"/>
      <c r="H183" s="40"/>
    </row>
    <row r="184" spans="1:8" s="2" customFormat="1" ht="16.899999999999999" customHeight="1">
      <c r="A184" s="35"/>
      <c r="B184" s="40"/>
      <c r="C184" s="257" t="s">
        <v>796</v>
      </c>
      <c r="D184" s="257" t="s">
        <v>818</v>
      </c>
      <c r="E184" s="18" t="s">
        <v>19</v>
      </c>
      <c r="F184" s="258">
        <v>7.8</v>
      </c>
      <c r="G184" s="35"/>
      <c r="H184" s="40"/>
    </row>
    <row r="185" spans="1:8" s="2" customFormat="1" ht="16.899999999999999" customHeight="1">
      <c r="A185" s="35"/>
      <c r="B185" s="40"/>
      <c r="C185" s="259" t="s">
        <v>1478</v>
      </c>
      <c r="D185" s="35"/>
      <c r="E185" s="35"/>
      <c r="F185" s="35"/>
      <c r="G185" s="35"/>
      <c r="H185" s="40"/>
    </row>
    <row r="186" spans="1:8" s="2" customFormat="1" ht="16.899999999999999" customHeight="1">
      <c r="A186" s="35"/>
      <c r="B186" s="40"/>
      <c r="C186" s="257" t="s">
        <v>812</v>
      </c>
      <c r="D186" s="257" t="s">
        <v>1488</v>
      </c>
      <c r="E186" s="18" t="s">
        <v>230</v>
      </c>
      <c r="F186" s="258">
        <v>28</v>
      </c>
      <c r="G186" s="35"/>
      <c r="H186" s="40"/>
    </row>
    <row r="187" spans="1:8" s="2" customFormat="1" ht="16.899999999999999" customHeight="1">
      <c r="A187" s="35"/>
      <c r="B187" s="40"/>
      <c r="C187" s="257" t="s">
        <v>801</v>
      </c>
      <c r="D187" s="257" t="s">
        <v>1504</v>
      </c>
      <c r="E187" s="18" t="s">
        <v>230</v>
      </c>
      <c r="F187" s="258">
        <v>7.8</v>
      </c>
      <c r="G187" s="35"/>
      <c r="H187" s="40"/>
    </row>
    <row r="188" spans="1:8" s="2" customFormat="1" ht="16.899999999999999" customHeight="1">
      <c r="A188" s="35"/>
      <c r="B188" s="40"/>
      <c r="C188" s="257" t="s">
        <v>805</v>
      </c>
      <c r="D188" s="257" t="s">
        <v>1505</v>
      </c>
      <c r="E188" s="18" t="s">
        <v>230</v>
      </c>
      <c r="F188" s="258">
        <v>7.8</v>
      </c>
      <c r="G188" s="35"/>
      <c r="H188" s="40"/>
    </row>
    <row r="189" spans="1:8" s="2" customFormat="1" ht="16.899999999999999" customHeight="1">
      <c r="A189" s="35"/>
      <c r="B189" s="40"/>
      <c r="C189" s="257" t="s">
        <v>228</v>
      </c>
      <c r="D189" s="257" t="s">
        <v>1506</v>
      </c>
      <c r="E189" s="18" t="s">
        <v>230</v>
      </c>
      <c r="F189" s="258">
        <v>7.8</v>
      </c>
      <c r="G189" s="35"/>
      <c r="H189" s="40"/>
    </row>
    <row r="190" spans="1:8" s="2" customFormat="1" ht="16.899999999999999" customHeight="1">
      <c r="A190" s="35"/>
      <c r="B190" s="40"/>
      <c r="C190" s="257" t="s">
        <v>809</v>
      </c>
      <c r="D190" s="257" t="s">
        <v>1507</v>
      </c>
      <c r="E190" s="18" t="s">
        <v>230</v>
      </c>
      <c r="F190" s="258">
        <v>7.8</v>
      </c>
      <c r="G190" s="35"/>
      <c r="H190" s="40"/>
    </row>
    <row r="191" spans="1:8" s="2" customFormat="1" ht="16.899999999999999" customHeight="1">
      <c r="A191" s="35"/>
      <c r="B191" s="40"/>
      <c r="C191" s="257" t="s">
        <v>880</v>
      </c>
      <c r="D191" s="257" t="s">
        <v>1508</v>
      </c>
      <c r="E191" s="18" t="s">
        <v>230</v>
      </c>
      <c r="F191" s="258">
        <v>7.8</v>
      </c>
      <c r="G191" s="35"/>
      <c r="H191" s="40"/>
    </row>
    <row r="192" spans="1:8" s="2" customFormat="1" ht="16.899999999999999" customHeight="1">
      <c r="A192" s="35"/>
      <c r="B192" s="40"/>
      <c r="C192" s="257" t="s">
        <v>883</v>
      </c>
      <c r="D192" s="257" t="s">
        <v>1509</v>
      </c>
      <c r="E192" s="18" t="s">
        <v>230</v>
      </c>
      <c r="F192" s="258">
        <v>7.8</v>
      </c>
      <c r="G192" s="35"/>
      <c r="H192" s="40"/>
    </row>
    <row r="193" spans="1:8" s="2" customFormat="1" ht="16.899999999999999" customHeight="1">
      <c r="A193" s="35"/>
      <c r="B193" s="40"/>
      <c r="C193" s="257" t="s">
        <v>886</v>
      </c>
      <c r="D193" s="257" t="s">
        <v>1510</v>
      </c>
      <c r="E193" s="18" t="s">
        <v>230</v>
      </c>
      <c r="F193" s="258">
        <v>7.8</v>
      </c>
      <c r="G193" s="35"/>
      <c r="H193" s="40"/>
    </row>
    <row r="194" spans="1:8" s="2" customFormat="1" ht="16.899999999999999" customHeight="1">
      <c r="A194" s="35"/>
      <c r="B194" s="40"/>
      <c r="C194" s="257" t="s">
        <v>889</v>
      </c>
      <c r="D194" s="257" t="s">
        <v>1511</v>
      </c>
      <c r="E194" s="18" t="s">
        <v>230</v>
      </c>
      <c r="F194" s="258">
        <v>7.8</v>
      </c>
      <c r="G194" s="35"/>
      <c r="H194" s="40"/>
    </row>
    <row r="195" spans="1:8" s="2" customFormat="1" ht="16.899999999999999" customHeight="1">
      <c r="A195" s="35"/>
      <c r="B195" s="40"/>
      <c r="C195" s="257" t="s">
        <v>892</v>
      </c>
      <c r="D195" s="257" t="s">
        <v>1502</v>
      </c>
      <c r="E195" s="18" t="s">
        <v>230</v>
      </c>
      <c r="F195" s="258">
        <v>35.799999999999997</v>
      </c>
      <c r="G195" s="35"/>
      <c r="H195" s="40"/>
    </row>
    <row r="196" spans="1:8" s="2" customFormat="1" ht="16.899999999999999" customHeight="1">
      <c r="A196" s="35"/>
      <c r="B196" s="40"/>
      <c r="C196" s="257" t="s">
        <v>898</v>
      </c>
      <c r="D196" s="257" t="s">
        <v>1512</v>
      </c>
      <c r="E196" s="18" t="s">
        <v>230</v>
      </c>
      <c r="F196" s="258">
        <v>7.8</v>
      </c>
      <c r="G196" s="35"/>
      <c r="H196" s="40"/>
    </row>
    <row r="197" spans="1:8" s="2" customFormat="1" ht="16.899999999999999" customHeight="1">
      <c r="A197" s="35"/>
      <c r="B197" s="40"/>
      <c r="C197" s="253" t="s">
        <v>654</v>
      </c>
      <c r="D197" s="254" t="s">
        <v>655</v>
      </c>
      <c r="E197" s="255" t="s">
        <v>230</v>
      </c>
      <c r="F197" s="256">
        <v>10.935</v>
      </c>
      <c r="G197" s="35"/>
      <c r="H197" s="40"/>
    </row>
    <row r="198" spans="1:8" s="2" customFormat="1" ht="16.899999999999999" customHeight="1">
      <c r="A198" s="35"/>
      <c r="B198" s="40"/>
      <c r="C198" s="257" t="s">
        <v>654</v>
      </c>
      <c r="D198" s="257" t="s">
        <v>1032</v>
      </c>
      <c r="E198" s="18" t="s">
        <v>19</v>
      </c>
      <c r="F198" s="258">
        <v>10.935</v>
      </c>
      <c r="G198" s="35"/>
      <c r="H198" s="40"/>
    </row>
    <row r="199" spans="1:8" s="2" customFormat="1" ht="16.899999999999999" customHeight="1">
      <c r="A199" s="35"/>
      <c r="B199" s="40"/>
      <c r="C199" s="259" t="s">
        <v>1478</v>
      </c>
      <c r="D199" s="35"/>
      <c r="E199" s="35"/>
      <c r="F199" s="35"/>
      <c r="G199" s="35"/>
      <c r="H199" s="40"/>
    </row>
    <row r="200" spans="1:8" s="2" customFormat="1" ht="16.899999999999999" customHeight="1">
      <c r="A200" s="35"/>
      <c r="B200" s="40"/>
      <c r="C200" s="257" t="s">
        <v>471</v>
      </c>
      <c r="D200" s="257" t="s">
        <v>472</v>
      </c>
      <c r="E200" s="18" t="s">
        <v>230</v>
      </c>
      <c r="F200" s="258">
        <v>10.935</v>
      </c>
      <c r="G200" s="35"/>
      <c r="H200" s="40"/>
    </row>
    <row r="201" spans="1:8" s="2" customFormat="1" ht="16.899999999999999" customHeight="1">
      <c r="A201" s="35"/>
      <c r="B201" s="40"/>
      <c r="C201" s="257" t="s">
        <v>608</v>
      </c>
      <c r="D201" s="257" t="s">
        <v>1479</v>
      </c>
      <c r="E201" s="18" t="s">
        <v>230</v>
      </c>
      <c r="F201" s="258">
        <v>10.935</v>
      </c>
      <c r="G201" s="35"/>
      <c r="H201" s="40"/>
    </row>
    <row r="202" spans="1:8" s="2" customFormat="1" ht="16.899999999999999" customHeight="1">
      <c r="A202" s="35"/>
      <c r="B202" s="40"/>
      <c r="C202" s="253" t="s">
        <v>769</v>
      </c>
      <c r="D202" s="254" t="s">
        <v>770</v>
      </c>
      <c r="E202" s="255" t="s">
        <v>248</v>
      </c>
      <c r="F202" s="256">
        <v>0.88</v>
      </c>
      <c r="G202" s="35"/>
      <c r="H202" s="40"/>
    </row>
    <row r="203" spans="1:8" s="2" customFormat="1" ht="16.899999999999999" customHeight="1">
      <c r="A203" s="35"/>
      <c r="B203" s="40"/>
      <c r="C203" s="257" t="s">
        <v>769</v>
      </c>
      <c r="D203" s="257" t="s">
        <v>1023</v>
      </c>
      <c r="E203" s="18" t="s">
        <v>19</v>
      </c>
      <c r="F203" s="258">
        <v>0.88</v>
      </c>
      <c r="G203" s="35"/>
      <c r="H203" s="40"/>
    </row>
    <row r="204" spans="1:8" s="2" customFormat="1" ht="16.899999999999999" customHeight="1">
      <c r="A204" s="35"/>
      <c r="B204" s="40"/>
      <c r="C204" s="259" t="s">
        <v>1478</v>
      </c>
      <c r="D204" s="35"/>
      <c r="E204" s="35"/>
      <c r="F204" s="35"/>
      <c r="G204" s="35"/>
      <c r="H204" s="40"/>
    </row>
    <row r="205" spans="1:8" s="2" customFormat="1" ht="16.899999999999999" customHeight="1">
      <c r="A205" s="35"/>
      <c r="B205" s="40"/>
      <c r="C205" s="257" t="s">
        <v>860</v>
      </c>
      <c r="D205" s="257" t="s">
        <v>1513</v>
      </c>
      <c r="E205" s="18" t="s">
        <v>248</v>
      </c>
      <c r="F205" s="258">
        <v>0.88</v>
      </c>
      <c r="G205" s="35"/>
      <c r="H205" s="40"/>
    </row>
    <row r="206" spans="1:8" s="2" customFormat="1" ht="16.899999999999999" customHeight="1">
      <c r="A206" s="35"/>
      <c r="B206" s="40"/>
      <c r="C206" s="257" t="s">
        <v>274</v>
      </c>
      <c r="D206" s="257" t="s">
        <v>1514</v>
      </c>
      <c r="E206" s="18" t="s">
        <v>248</v>
      </c>
      <c r="F206" s="258">
        <v>14.637</v>
      </c>
      <c r="G206" s="35"/>
      <c r="H206" s="40"/>
    </row>
    <row r="207" spans="1:8" s="2" customFormat="1" ht="16.899999999999999" customHeight="1">
      <c r="A207" s="35"/>
      <c r="B207" s="40"/>
      <c r="C207" s="253" t="s">
        <v>781</v>
      </c>
      <c r="D207" s="254" t="s">
        <v>782</v>
      </c>
      <c r="E207" s="255" t="s">
        <v>248</v>
      </c>
      <c r="F207" s="256">
        <v>12</v>
      </c>
      <c r="G207" s="35"/>
      <c r="H207" s="40"/>
    </row>
    <row r="208" spans="1:8" s="2" customFormat="1" ht="16.899999999999999" customHeight="1">
      <c r="A208" s="35"/>
      <c r="B208" s="40"/>
      <c r="C208" s="257" t="s">
        <v>781</v>
      </c>
      <c r="D208" s="257" t="s">
        <v>1019</v>
      </c>
      <c r="E208" s="18" t="s">
        <v>19</v>
      </c>
      <c r="F208" s="258">
        <v>12</v>
      </c>
      <c r="G208" s="35"/>
      <c r="H208" s="40"/>
    </row>
    <row r="209" spans="1:8" s="2" customFormat="1" ht="16.899999999999999" customHeight="1">
      <c r="A209" s="35"/>
      <c r="B209" s="40"/>
      <c r="C209" s="259" t="s">
        <v>1478</v>
      </c>
      <c r="D209" s="35"/>
      <c r="E209" s="35"/>
      <c r="F209" s="35"/>
      <c r="G209" s="35"/>
      <c r="H209" s="40"/>
    </row>
    <row r="210" spans="1:8" s="2" customFormat="1" ht="16.899999999999999" customHeight="1">
      <c r="A210" s="35"/>
      <c r="B210" s="40"/>
      <c r="C210" s="257" t="s">
        <v>828</v>
      </c>
      <c r="D210" s="257" t="s">
        <v>1515</v>
      </c>
      <c r="E210" s="18" t="s">
        <v>248</v>
      </c>
      <c r="F210" s="258">
        <v>12</v>
      </c>
      <c r="G210" s="35"/>
      <c r="H210" s="40"/>
    </row>
    <row r="211" spans="1:8" s="2" customFormat="1" ht="16.899999999999999" customHeight="1">
      <c r="A211" s="35"/>
      <c r="B211" s="40"/>
      <c r="C211" s="257" t="s">
        <v>246</v>
      </c>
      <c r="D211" s="257" t="s">
        <v>1516</v>
      </c>
      <c r="E211" s="18" t="s">
        <v>248</v>
      </c>
      <c r="F211" s="258">
        <v>29.76</v>
      </c>
      <c r="G211" s="35"/>
      <c r="H211" s="40"/>
    </row>
    <row r="212" spans="1:8" s="2" customFormat="1" ht="16.899999999999999" customHeight="1">
      <c r="A212" s="35"/>
      <c r="B212" s="40"/>
      <c r="C212" s="253" t="s">
        <v>778</v>
      </c>
      <c r="D212" s="254" t="s">
        <v>779</v>
      </c>
      <c r="E212" s="255" t="s">
        <v>248</v>
      </c>
      <c r="F212" s="256">
        <v>29.76</v>
      </c>
      <c r="G212" s="35"/>
      <c r="H212" s="40"/>
    </row>
    <row r="213" spans="1:8" s="2" customFormat="1" ht="16.899999999999999" customHeight="1">
      <c r="A213" s="35"/>
      <c r="B213" s="40"/>
      <c r="C213" s="257" t="s">
        <v>19</v>
      </c>
      <c r="D213" s="257" t="s">
        <v>1018</v>
      </c>
      <c r="E213" s="18" t="s">
        <v>19</v>
      </c>
      <c r="F213" s="258">
        <v>41.76</v>
      </c>
      <c r="G213" s="35"/>
      <c r="H213" s="40"/>
    </row>
    <row r="214" spans="1:8" s="2" customFormat="1" ht="16.899999999999999" customHeight="1">
      <c r="A214" s="35"/>
      <c r="B214" s="40"/>
      <c r="C214" s="257" t="s">
        <v>19</v>
      </c>
      <c r="D214" s="257" t="s">
        <v>827</v>
      </c>
      <c r="E214" s="18" t="s">
        <v>19</v>
      </c>
      <c r="F214" s="258">
        <v>-12</v>
      </c>
      <c r="G214" s="35"/>
      <c r="H214" s="40"/>
    </row>
    <row r="215" spans="1:8" s="2" customFormat="1" ht="16.899999999999999" customHeight="1">
      <c r="A215" s="35"/>
      <c r="B215" s="40"/>
      <c r="C215" s="257" t="s">
        <v>778</v>
      </c>
      <c r="D215" s="257" t="s">
        <v>245</v>
      </c>
      <c r="E215" s="18" t="s">
        <v>19</v>
      </c>
      <c r="F215" s="258">
        <v>29.76</v>
      </c>
      <c r="G215" s="35"/>
      <c r="H215" s="40"/>
    </row>
    <row r="216" spans="1:8" s="2" customFormat="1" ht="16.899999999999999" customHeight="1">
      <c r="A216" s="35"/>
      <c r="B216" s="40"/>
      <c r="C216" s="259" t="s">
        <v>1478</v>
      </c>
      <c r="D216" s="35"/>
      <c r="E216" s="35"/>
      <c r="F216" s="35"/>
      <c r="G216" s="35"/>
      <c r="H216" s="40"/>
    </row>
    <row r="217" spans="1:8" s="2" customFormat="1" ht="16.899999999999999" customHeight="1">
      <c r="A217" s="35"/>
      <c r="B217" s="40"/>
      <c r="C217" s="257" t="s">
        <v>246</v>
      </c>
      <c r="D217" s="257" t="s">
        <v>1516</v>
      </c>
      <c r="E217" s="18" t="s">
        <v>248</v>
      </c>
      <c r="F217" s="258">
        <v>29.76</v>
      </c>
      <c r="G217" s="35"/>
      <c r="H217" s="40"/>
    </row>
    <row r="218" spans="1:8" s="2" customFormat="1" ht="22.5">
      <c r="A218" s="35"/>
      <c r="B218" s="40"/>
      <c r="C218" s="257" t="s">
        <v>832</v>
      </c>
      <c r="D218" s="257" t="s">
        <v>1517</v>
      </c>
      <c r="E218" s="18" t="s">
        <v>248</v>
      </c>
      <c r="F218" s="258">
        <v>15.122999999999999</v>
      </c>
      <c r="G218" s="35"/>
      <c r="H218" s="40"/>
    </row>
    <row r="219" spans="1:8" s="2" customFormat="1" ht="22.5">
      <c r="A219" s="35"/>
      <c r="B219" s="40"/>
      <c r="C219" s="257" t="s">
        <v>836</v>
      </c>
      <c r="D219" s="257" t="s">
        <v>1518</v>
      </c>
      <c r="E219" s="18" t="s">
        <v>248</v>
      </c>
      <c r="F219" s="258">
        <v>151.22999999999999</v>
      </c>
      <c r="G219" s="35"/>
      <c r="H219" s="40"/>
    </row>
    <row r="220" spans="1:8" s="2" customFormat="1" ht="16.899999999999999" customHeight="1">
      <c r="A220" s="35"/>
      <c r="B220" s="40"/>
      <c r="C220" s="257" t="s">
        <v>844</v>
      </c>
      <c r="D220" s="257" t="s">
        <v>1519</v>
      </c>
      <c r="E220" s="18" t="s">
        <v>248</v>
      </c>
      <c r="F220" s="258">
        <v>15.122999999999999</v>
      </c>
      <c r="G220" s="35"/>
      <c r="H220" s="40"/>
    </row>
    <row r="221" spans="1:8" s="2" customFormat="1" ht="16.899999999999999" customHeight="1">
      <c r="A221" s="35"/>
      <c r="B221" s="40"/>
      <c r="C221" s="257" t="s">
        <v>274</v>
      </c>
      <c r="D221" s="257" t="s">
        <v>1514</v>
      </c>
      <c r="E221" s="18" t="s">
        <v>248</v>
      </c>
      <c r="F221" s="258">
        <v>14.637</v>
      </c>
      <c r="G221" s="35"/>
      <c r="H221" s="40"/>
    </row>
    <row r="222" spans="1:8" s="2" customFormat="1" ht="16.899999999999999" customHeight="1">
      <c r="A222" s="35"/>
      <c r="B222" s="40"/>
      <c r="C222" s="253" t="s">
        <v>775</v>
      </c>
      <c r="D222" s="254" t="s">
        <v>776</v>
      </c>
      <c r="E222" s="255" t="s">
        <v>248</v>
      </c>
      <c r="F222" s="256">
        <v>14.637</v>
      </c>
      <c r="G222" s="35"/>
      <c r="H222" s="40"/>
    </row>
    <row r="223" spans="1:8" s="2" customFormat="1" ht="16.899999999999999" customHeight="1">
      <c r="A223" s="35"/>
      <c r="B223" s="40"/>
      <c r="C223" s="257" t="s">
        <v>19</v>
      </c>
      <c r="D223" s="257" t="s">
        <v>848</v>
      </c>
      <c r="E223" s="18" t="s">
        <v>19</v>
      </c>
      <c r="F223" s="258">
        <v>29.76</v>
      </c>
      <c r="G223" s="35"/>
      <c r="H223" s="40"/>
    </row>
    <row r="224" spans="1:8" s="2" customFormat="1" ht="16.899999999999999" customHeight="1">
      <c r="A224" s="35"/>
      <c r="B224" s="40"/>
      <c r="C224" s="257" t="s">
        <v>19</v>
      </c>
      <c r="D224" s="257" t="s">
        <v>849</v>
      </c>
      <c r="E224" s="18" t="s">
        <v>19</v>
      </c>
      <c r="F224" s="258">
        <v>-15.122999999999999</v>
      </c>
      <c r="G224" s="35"/>
      <c r="H224" s="40"/>
    </row>
    <row r="225" spans="1:8" s="2" customFormat="1" ht="16.899999999999999" customHeight="1">
      <c r="A225" s="35"/>
      <c r="B225" s="40"/>
      <c r="C225" s="257" t="s">
        <v>775</v>
      </c>
      <c r="D225" s="257" t="s">
        <v>245</v>
      </c>
      <c r="E225" s="18" t="s">
        <v>19</v>
      </c>
      <c r="F225" s="258">
        <v>14.637</v>
      </c>
      <c r="G225" s="35"/>
      <c r="H225" s="40"/>
    </row>
    <row r="226" spans="1:8" s="2" customFormat="1" ht="16.899999999999999" customHeight="1">
      <c r="A226" s="35"/>
      <c r="B226" s="40"/>
      <c r="C226" s="259" t="s">
        <v>1478</v>
      </c>
      <c r="D226" s="35"/>
      <c r="E226" s="35"/>
      <c r="F226" s="35"/>
      <c r="G226" s="35"/>
      <c r="H226" s="40"/>
    </row>
    <row r="227" spans="1:8" s="2" customFormat="1" ht="16.899999999999999" customHeight="1">
      <c r="A227" s="35"/>
      <c r="B227" s="40"/>
      <c r="C227" s="257" t="s">
        <v>274</v>
      </c>
      <c r="D227" s="257" t="s">
        <v>1514</v>
      </c>
      <c r="E227" s="18" t="s">
        <v>248</v>
      </c>
      <c r="F227" s="258">
        <v>14.637</v>
      </c>
      <c r="G227" s="35"/>
      <c r="H227" s="40"/>
    </row>
    <row r="228" spans="1:8" s="2" customFormat="1" ht="22.5">
      <c r="A228" s="35"/>
      <c r="B228" s="40"/>
      <c r="C228" s="257" t="s">
        <v>832</v>
      </c>
      <c r="D228" s="257" t="s">
        <v>1517</v>
      </c>
      <c r="E228" s="18" t="s">
        <v>248</v>
      </c>
      <c r="F228" s="258">
        <v>15.122999999999999</v>
      </c>
      <c r="G228" s="35"/>
      <c r="H228" s="40"/>
    </row>
    <row r="229" spans="1:8" s="2" customFormat="1" ht="22.5">
      <c r="A229" s="35"/>
      <c r="B229" s="40"/>
      <c r="C229" s="257" t="s">
        <v>836</v>
      </c>
      <c r="D229" s="257" t="s">
        <v>1518</v>
      </c>
      <c r="E229" s="18" t="s">
        <v>248</v>
      </c>
      <c r="F229" s="258">
        <v>151.22999999999999</v>
      </c>
      <c r="G229" s="35"/>
      <c r="H229" s="40"/>
    </row>
    <row r="230" spans="1:8" s="2" customFormat="1" ht="16.899999999999999" customHeight="1">
      <c r="A230" s="35"/>
      <c r="B230" s="40"/>
      <c r="C230" s="257" t="s">
        <v>844</v>
      </c>
      <c r="D230" s="257" t="s">
        <v>1519</v>
      </c>
      <c r="E230" s="18" t="s">
        <v>248</v>
      </c>
      <c r="F230" s="258">
        <v>15.122999999999999</v>
      </c>
      <c r="G230" s="35"/>
      <c r="H230" s="40"/>
    </row>
    <row r="231" spans="1:8" s="2" customFormat="1" ht="16.899999999999999" customHeight="1">
      <c r="A231" s="35"/>
      <c r="B231" s="40"/>
      <c r="C231" s="253" t="s">
        <v>772</v>
      </c>
      <c r="D231" s="254" t="s">
        <v>773</v>
      </c>
      <c r="E231" s="255" t="s">
        <v>248</v>
      </c>
      <c r="F231" s="256">
        <v>15.824999999999999</v>
      </c>
      <c r="G231" s="35"/>
      <c r="H231" s="40"/>
    </row>
    <row r="232" spans="1:8" s="2" customFormat="1" ht="16.899999999999999" customHeight="1">
      <c r="A232" s="35"/>
      <c r="B232" s="40"/>
      <c r="C232" s="257" t="s">
        <v>19</v>
      </c>
      <c r="D232" s="257" t="s">
        <v>867</v>
      </c>
      <c r="E232" s="18" t="s">
        <v>19</v>
      </c>
      <c r="F232" s="258">
        <v>0</v>
      </c>
      <c r="G232" s="35"/>
      <c r="H232" s="40"/>
    </row>
    <row r="233" spans="1:8" s="2" customFormat="1" ht="16.899999999999999" customHeight="1">
      <c r="A233" s="35"/>
      <c r="B233" s="40"/>
      <c r="C233" s="257" t="s">
        <v>19</v>
      </c>
      <c r="D233" s="257" t="s">
        <v>1024</v>
      </c>
      <c r="E233" s="18" t="s">
        <v>19</v>
      </c>
      <c r="F233" s="258">
        <v>13.125</v>
      </c>
      <c r="G233" s="35"/>
      <c r="H233" s="40"/>
    </row>
    <row r="234" spans="1:8" s="2" customFormat="1" ht="16.899999999999999" customHeight="1">
      <c r="A234" s="35"/>
      <c r="B234" s="40"/>
      <c r="C234" s="257" t="s">
        <v>19</v>
      </c>
      <c r="D234" s="257" t="s">
        <v>1025</v>
      </c>
      <c r="E234" s="18" t="s">
        <v>19</v>
      </c>
      <c r="F234" s="258">
        <v>2.7</v>
      </c>
      <c r="G234" s="35"/>
      <c r="H234" s="40"/>
    </row>
    <row r="235" spans="1:8" s="2" customFormat="1" ht="16.899999999999999" customHeight="1">
      <c r="A235" s="35"/>
      <c r="B235" s="40"/>
      <c r="C235" s="257" t="s">
        <v>772</v>
      </c>
      <c r="D235" s="257" t="s">
        <v>245</v>
      </c>
      <c r="E235" s="18" t="s">
        <v>19</v>
      </c>
      <c r="F235" s="258">
        <v>15.824999999999999</v>
      </c>
      <c r="G235" s="35"/>
      <c r="H235" s="40"/>
    </row>
    <row r="236" spans="1:8" s="2" customFormat="1" ht="16.899999999999999" customHeight="1">
      <c r="A236" s="35"/>
      <c r="B236" s="40"/>
      <c r="C236" s="259" t="s">
        <v>1478</v>
      </c>
      <c r="D236" s="35"/>
      <c r="E236" s="35"/>
      <c r="F236" s="35"/>
      <c r="G236" s="35"/>
      <c r="H236" s="40"/>
    </row>
    <row r="237" spans="1:8" s="2" customFormat="1" ht="16.899999999999999" customHeight="1">
      <c r="A237" s="35"/>
      <c r="B237" s="40"/>
      <c r="C237" s="257" t="s">
        <v>864</v>
      </c>
      <c r="D237" s="257" t="s">
        <v>1520</v>
      </c>
      <c r="E237" s="18" t="s">
        <v>248</v>
      </c>
      <c r="F237" s="258">
        <v>15.824999999999999</v>
      </c>
      <c r="G237" s="35"/>
      <c r="H237" s="40"/>
    </row>
    <row r="238" spans="1:8" s="2" customFormat="1" ht="16.899999999999999" customHeight="1">
      <c r="A238" s="35"/>
      <c r="B238" s="40"/>
      <c r="C238" s="257" t="s">
        <v>274</v>
      </c>
      <c r="D238" s="257" t="s">
        <v>1514</v>
      </c>
      <c r="E238" s="18" t="s">
        <v>248</v>
      </c>
      <c r="F238" s="258">
        <v>14.637</v>
      </c>
      <c r="G238" s="35"/>
      <c r="H238" s="40"/>
    </row>
    <row r="239" spans="1:8" s="2" customFormat="1" ht="16.899999999999999" customHeight="1">
      <c r="A239" s="35"/>
      <c r="B239" s="40"/>
      <c r="C239" s="257" t="s">
        <v>874</v>
      </c>
      <c r="D239" s="257" t="s">
        <v>1521</v>
      </c>
      <c r="E239" s="18" t="s">
        <v>361</v>
      </c>
      <c r="F239" s="258">
        <v>0.71199999999999997</v>
      </c>
      <c r="G239" s="35"/>
      <c r="H239" s="40"/>
    </row>
    <row r="240" spans="1:8" s="2" customFormat="1" ht="16.899999999999999" customHeight="1">
      <c r="A240" s="35"/>
      <c r="B240" s="40"/>
      <c r="C240" s="257" t="s">
        <v>359</v>
      </c>
      <c r="D240" s="257" t="s">
        <v>1522</v>
      </c>
      <c r="E240" s="18" t="s">
        <v>361</v>
      </c>
      <c r="F240" s="258">
        <v>0.63300000000000001</v>
      </c>
      <c r="G240" s="35"/>
      <c r="H240" s="40"/>
    </row>
    <row r="241" spans="1:8" s="2" customFormat="1" ht="26.45" customHeight="1">
      <c r="A241" s="35"/>
      <c r="B241" s="40"/>
      <c r="C241" s="252" t="s">
        <v>1524</v>
      </c>
      <c r="D241" s="252" t="s">
        <v>118</v>
      </c>
      <c r="E241" s="35"/>
      <c r="F241" s="35"/>
      <c r="G241" s="35"/>
      <c r="H241" s="40"/>
    </row>
    <row r="242" spans="1:8" s="2" customFormat="1" ht="16.899999999999999" customHeight="1">
      <c r="A242" s="35"/>
      <c r="B242" s="40"/>
      <c r="C242" s="253" t="s">
        <v>790</v>
      </c>
      <c r="D242" s="254" t="s">
        <v>791</v>
      </c>
      <c r="E242" s="255" t="s">
        <v>559</v>
      </c>
      <c r="F242" s="256">
        <v>16.2</v>
      </c>
      <c r="G242" s="35"/>
      <c r="H242" s="40"/>
    </row>
    <row r="243" spans="1:8" s="2" customFormat="1" ht="16.899999999999999" customHeight="1">
      <c r="A243" s="35"/>
      <c r="B243" s="40"/>
      <c r="C243" s="257" t="s">
        <v>790</v>
      </c>
      <c r="D243" s="257" t="s">
        <v>1052</v>
      </c>
      <c r="E243" s="18" t="s">
        <v>19</v>
      </c>
      <c r="F243" s="258">
        <v>16.2</v>
      </c>
      <c r="G243" s="35"/>
      <c r="H243" s="40"/>
    </row>
    <row r="244" spans="1:8" s="2" customFormat="1" ht="16.899999999999999" customHeight="1">
      <c r="A244" s="35"/>
      <c r="B244" s="40"/>
      <c r="C244" s="259" t="s">
        <v>1478</v>
      </c>
      <c r="D244" s="35"/>
      <c r="E244" s="35"/>
      <c r="F244" s="35"/>
      <c r="G244" s="35"/>
      <c r="H244" s="40"/>
    </row>
    <row r="245" spans="1:8" s="2" customFormat="1" ht="16.899999999999999" customHeight="1">
      <c r="A245" s="35"/>
      <c r="B245" s="40"/>
      <c r="C245" s="257" t="s">
        <v>812</v>
      </c>
      <c r="D245" s="257" t="s">
        <v>1488</v>
      </c>
      <c r="E245" s="18" t="s">
        <v>230</v>
      </c>
      <c r="F245" s="258">
        <v>33.200000000000003</v>
      </c>
      <c r="G245" s="35"/>
      <c r="H245" s="40"/>
    </row>
    <row r="246" spans="1:8" s="2" customFormat="1" ht="16.899999999999999" customHeight="1">
      <c r="A246" s="35"/>
      <c r="B246" s="40"/>
      <c r="C246" s="257" t="s">
        <v>929</v>
      </c>
      <c r="D246" s="257" t="s">
        <v>1489</v>
      </c>
      <c r="E246" s="18" t="s">
        <v>559</v>
      </c>
      <c r="F246" s="258">
        <v>16.2</v>
      </c>
      <c r="G246" s="35"/>
      <c r="H246" s="40"/>
    </row>
    <row r="247" spans="1:8" s="2" customFormat="1" ht="16.899999999999999" customHeight="1">
      <c r="A247" s="35"/>
      <c r="B247" s="40"/>
      <c r="C247" s="257" t="s">
        <v>933</v>
      </c>
      <c r="D247" s="257" t="s">
        <v>1490</v>
      </c>
      <c r="E247" s="18" t="s">
        <v>559</v>
      </c>
      <c r="F247" s="258">
        <v>16.2</v>
      </c>
      <c r="G247" s="35"/>
      <c r="H247" s="40"/>
    </row>
    <row r="248" spans="1:8" s="2" customFormat="1" ht="16.899999999999999" customHeight="1">
      <c r="A248" s="35"/>
      <c r="B248" s="40"/>
      <c r="C248" s="257" t="s">
        <v>571</v>
      </c>
      <c r="D248" s="257" t="s">
        <v>1491</v>
      </c>
      <c r="E248" s="18" t="s">
        <v>559</v>
      </c>
      <c r="F248" s="258">
        <v>26.2</v>
      </c>
      <c r="G248" s="35"/>
      <c r="H248" s="40"/>
    </row>
    <row r="249" spans="1:8" s="2" customFormat="1" ht="16.899999999999999" customHeight="1">
      <c r="A249" s="35"/>
      <c r="B249" s="40"/>
      <c r="C249" s="253" t="s">
        <v>793</v>
      </c>
      <c r="D249" s="254" t="s">
        <v>794</v>
      </c>
      <c r="E249" s="255" t="s">
        <v>559</v>
      </c>
      <c r="F249" s="256">
        <v>8</v>
      </c>
      <c r="G249" s="35"/>
      <c r="H249" s="40"/>
    </row>
    <row r="250" spans="1:8" s="2" customFormat="1" ht="16.899999999999999" customHeight="1">
      <c r="A250" s="35"/>
      <c r="B250" s="40"/>
      <c r="C250" s="257" t="s">
        <v>793</v>
      </c>
      <c r="D250" s="257" t="s">
        <v>1053</v>
      </c>
      <c r="E250" s="18" t="s">
        <v>19</v>
      </c>
      <c r="F250" s="258">
        <v>8</v>
      </c>
      <c r="G250" s="35"/>
      <c r="H250" s="40"/>
    </row>
    <row r="251" spans="1:8" s="2" customFormat="1" ht="16.899999999999999" customHeight="1">
      <c r="A251" s="35"/>
      <c r="B251" s="40"/>
      <c r="C251" s="259" t="s">
        <v>1478</v>
      </c>
      <c r="D251" s="35"/>
      <c r="E251" s="35"/>
      <c r="F251" s="35"/>
      <c r="G251" s="35"/>
      <c r="H251" s="40"/>
    </row>
    <row r="252" spans="1:8" s="2" customFormat="1" ht="16.899999999999999" customHeight="1">
      <c r="A252" s="35"/>
      <c r="B252" s="40"/>
      <c r="C252" s="257" t="s">
        <v>812</v>
      </c>
      <c r="D252" s="257" t="s">
        <v>1488</v>
      </c>
      <c r="E252" s="18" t="s">
        <v>230</v>
      </c>
      <c r="F252" s="258">
        <v>33.200000000000003</v>
      </c>
      <c r="G252" s="35"/>
      <c r="H252" s="40"/>
    </row>
    <row r="253" spans="1:8" s="2" customFormat="1" ht="16.899999999999999" customHeight="1">
      <c r="A253" s="35"/>
      <c r="B253" s="40"/>
      <c r="C253" s="257" t="s">
        <v>821</v>
      </c>
      <c r="D253" s="257" t="s">
        <v>1492</v>
      </c>
      <c r="E253" s="18" t="s">
        <v>230</v>
      </c>
      <c r="F253" s="258">
        <v>40</v>
      </c>
      <c r="G253" s="35"/>
      <c r="H253" s="40"/>
    </row>
    <row r="254" spans="1:8" s="2" customFormat="1" ht="16.899999999999999" customHeight="1">
      <c r="A254" s="35"/>
      <c r="B254" s="40"/>
      <c r="C254" s="257" t="s">
        <v>850</v>
      </c>
      <c r="D254" s="257" t="s">
        <v>1493</v>
      </c>
      <c r="E254" s="18" t="s">
        <v>230</v>
      </c>
      <c r="F254" s="258">
        <v>40</v>
      </c>
      <c r="G254" s="35"/>
      <c r="H254" s="40"/>
    </row>
    <row r="255" spans="1:8" s="2" customFormat="1" ht="16.899999999999999" customHeight="1">
      <c r="A255" s="35"/>
      <c r="B255" s="40"/>
      <c r="C255" s="257" t="s">
        <v>853</v>
      </c>
      <c r="D255" s="257" t="s">
        <v>1494</v>
      </c>
      <c r="E255" s="18" t="s">
        <v>230</v>
      </c>
      <c r="F255" s="258">
        <v>40</v>
      </c>
      <c r="G255" s="35"/>
      <c r="H255" s="40"/>
    </row>
    <row r="256" spans="1:8" s="2" customFormat="1" ht="16.899999999999999" customHeight="1">
      <c r="A256" s="35"/>
      <c r="B256" s="40"/>
      <c r="C256" s="257" t="s">
        <v>919</v>
      </c>
      <c r="D256" s="257" t="s">
        <v>1495</v>
      </c>
      <c r="E256" s="18" t="s">
        <v>559</v>
      </c>
      <c r="F256" s="258">
        <v>16</v>
      </c>
      <c r="G256" s="35"/>
      <c r="H256" s="40"/>
    </row>
    <row r="257" spans="1:8" s="2" customFormat="1" ht="16.899999999999999" customHeight="1">
      <c r="A257" s="35"/>
      <c r="B257" s="40"/>
      <c r="C257" s="257" t="s">
        <v>923</v>
      </c>
      <c r="D257" s="257" t="s">
        <v>1496</v>
      </c>
      <c r="E257" s="18" t="s">
        <v>559</v>
      </c>
      <c r="F257" s="258">
        <v>16</v>
      </c>
      <c r="G257" s="35"/>
      <c r="H257" s="40"/>
    </row>
    <row r="258" spans="1:8" s="2" customFormat="1" ht="16.899999999999999" customHeight="1">
      <c r="A258" s="35"/>
      <c r="B258" s="40"/>
      <c r="C258" s="257" t="s">
        <v>926</v>
      </c>
      <c r="D258" s="257" t="s">
        <v>1497</v>
      </c>
      <c r="E258" s="18" t="s">
        <v>559</v>
      </c>
      <c r="F258" s="258">
        <v>16</v>
      </c>
      <c r="G258" s="35"/>
      <c r="H258" s="40"/>
    </row>
    <row r="259" spans="1:8" s="2" customFormat="1" ht="16.899999999999999" customHeight="1">
      <c r="A259" s="35"/>
      <c r="B259" s="40"/>
      <c r="C259" s="257" t="s">
        <v>571</v>
      </c>
      <c r="D259" s="257" t="s">
        <v>1491</v>
      </c>
      <c r="E259" s="18" t="s">
        <v>559</v>
      </c>
      <c r="F259" s="258">
        <v>26.2</v>
      </c>
      <c r="G259" s="35"/>
      <c r="H259" s="40"/>
    </row>
    <row r="260" spans="1:8" s="2" customFormat="1" ht="16.899999999999999" customHeight="1">
      <c r="A260" s="35"/>
      <c r="B260" s="40"/>
      <c r="C260" s="257" t="s">
        <v>938</v>
      </c>
      <c r="D260" s="257" t="s">
        <v>1498</v>
      </c>
      <c r="E260" s="18" t="s">
        <v>559</v>
      </c>
      <c r="F260" s="258">
        <v>10</v>
      </c>
      <c r="G260" s="35"/>
      <c r="H260" s="40"/>
    </row>
    <row r="261" spans="1:8" s="2" customFormat="1" ht="16.899999999999999" customHeight="1">
      <c r="A261" s="35"/>
      <c r="B261" s="40"/>
      <c r="C261" s="257" t="s">
        <v>941</v>
      </c>
      <c r="D261" s="257" t="s">
        <v>1499</v>
      </c>
      <c r="E261" s="18" t="s">
        <v>559</v>
      </c>
      <c r="F261" s="258">
        <v>10</v>
      </c>
      <c r="G261" s="35"/>
      <c r="H261" s="40"/>
    </row>
    <row r="262" spans="1:8" s="2" customFormat="1" ht="16.899999999999999" customHeight="1">
      <c r="A262" s="35"/>
      <c r="B262" s="40"/>
      <c r="C262" s="253" t="s">
        <v>783</v>
      </c>
      <c r="D262" s="254" t="s">
        <v>784</v>
      </c>
      <c r="E262" s="255" t="s">
        <v>559</v>
      </c>
      <c r="F262" s="256">
        <v>24</v>
      </c>
      <c r="G262" s="35"/>
      <c r="H262" s="40"/>
    </row>
    <row r="263" spans="1:8" s="2" customFormat="1" ht="16.899999999999999" customHeight="1">
      <c r="A263" s="35"/>
      <c r="B263" s="40"/>
      <c r="C263" s="257" t="s">
        <v>783</v>
      </c>
      <c r="D263" s="257" t="s">
        <v>1035</v>
      </c>
      <c r="E263" s="18" t="s">
        <v>19</v>
      </c>
      <c r="F263" s="258">
        <v>24</v>
      </c>
      <c r="G263" s="35"/>
      <c r="H263" s="40"/>
    </row>
    <row r="264" spans="1:8" s="2" customFormat="1" ht="16.899999999999999" customHeight="1">
      <c r="A264" s="35"/>
      <c r="B264" s="40"/>
      <c r="C264" s="259" t="s">
        <v>1478</v>
      </c>
      <c r="D264" s="35"/>
      <c r="E264" s="35"/>
      <c r="F264" s="35"/>
      <c r="G264" s="35"/>
      <c r="H264" s="40"/>
    </row>
    <row r="265" spans="1:8" s="2" customFormat="1" ht="16.899999999999999" customHeight="1">
      <c r="A265" s="35"/>
      <c r="B265" s="40"/>
      <c r="C265" s="257" t="s">
        <v>947</v>
      </c>
      <c r="D265" s="257" t="s">
        <v>1500</v>
      </c>
      <c r="E265" s="18" t="s">
        <v>559</v>
      </c>
      <c r="F265" s="258">
        <v>24</v>
      </c>
      <c r="G265" s="35"/>
      <c r="H265" s="40"/>
    </row>
    <row r="266" spans="1:8" s="2" customFormat="1" ht="16.899999999999999" customHeight="1">
      <c r="A266" s="35"/>
      <c r="B266" s="40"/>
      <c r="C266" s="257" t="s">
        <v>987</v>
      </c>
      <c r="D266" s="257" t="s">
        <v>988</v>
      </c>
      <c r="E266" s="18" t="s">
        <v>559</v>
      </c>
      <c r="F266" s="258">
        <v>18</v>
      </c>
      <c r="G266" s="35"/>
      <c r="H266" s="40"/>
    </row>
    <row r="267" spans="1:8" s="2" customFormat="1" ht="22.5">
      <c r="A267" s="35"/>
      <c r="B267" s="40"/>
      <c r="C267" s="257" t="s">
        <v>908</v>
      </c>
      <c r="D267" s="257" t="s">
        <v>1501</v>
      </c>
      <c r="E267" s="18" t="s">
        <v>559</v>
      </c>
      <c r="F267" s="258">
        <v>24</v>
      </c>
      <c r="G267" s="35"/>
      <c r="H267" s="40"/>
    </row>
    <row r="268" spans="1:8" s="2" customFormat="1" ht="16.899999999999999" customHeight="1">
      <c r="A268" s="35"/>
      <c r="B268" s="40"/>
      <c r="C268" s="253" t="s">
        <v>1048</v>
      </c>
      <c r="D268" s="254" t="s">
        <v>1049</v>
      </c>
      <c r="E268" s="255" t="s">
        <v>559</v>
      </c>
      <c r="F268" s="256">
        <v>40</v>
      </c>
      <c r="G268" s="35"/>
      <c r="H268" s="40"/>
    </row>
    <row r="269" spans="1:8" s="2" customFormat="1" ht="16.899999999999999" customHeight="1">
      <c r="A269" s="35"/>
      <c r="B269" s="40"/>
      <c r="C269" s="257" t="s">
        <v>1048</v>
      </c>
      <c r="D269" s="257" t="s">
        <v>1078</v>
      </c>
      <c r="E269" s="18" t="s">
        <v>19</v>
      </c>
      <c r="F269" s="258">
        <v>40</v>
      </c>
      <c r="G269" s="35"/>
      <c r="H269" s="40"/>
    </row>
    <row r="270" spans="1:8" s="2" customFormat="1" ht="16.899999999999999" customHeight="1">
      <c r="A270" s="35"/>
      <c r="B270" s="40"/>
      <c r="C270" s="259" t="s">
        <v>1478</v>
      </c>
      <c r="D270" s="35"/>
      <c r="E270" s="35"/>
      <c r="F270" s="35"/>
      <c r="G270" s="35"/>
      <c r="H270" s="40"/>
    </row>
    <row r="271" spans="1:8" s="2" customFormat="1" ht="16.899999999999999" customHeight="1">
      <c r="A271" s="35"/>
      <c r="B271" s="40"/>
      <c r="C271" s="257" t="s">
        <v>1075</v>
      </c>
      <c r="D271" s="257" t="s">
        <v>1525</v>
      </c>
      <c r="E271" s="18" t="s">
        <v>559</v>
      </c>
      <c r="F271" s="258">
        <v>40</v>
      </c>
      <c r="G271" s="35"/>
      <c r="H271" s="40"/>
    </row>
    <row r="272" spans="1:8" s="2" customFormat="1" ht="16.899999999999999" customHeight="1">
      <c r="A272" s="35"/>
      <c r="B272" s="40"/>
      <c r="C272" s="257" t="s">
        <v>1067</v>
      </c>
      <c r="D272" s="257" t="s">
        <v>1526</v>
      </c>
      <c r="E272" s="18" t="s">
        <v>559</v>
      </c>
      <c r="F272" s="258">
        <v>40</v>
      </c>
      <c r="G272" s="35"/>
      <c r="H272" s="40"/>
    </row>
    <row r="273" spans="1:8" s="2" customFormat="1" ht="16.899999999999999" customHeight="1">
      <c r="A273" s="35"/>
      <c r="B273" s="40"/>
      <c r="C273" s="253" t="s">
        <v>786</v>
      </c>
      <c r="D273" s="254" t="s">
        <v>787</v>
      </c>
      <c r="E273" s="255" t="s">
        <v>230</v>
      </c>
      <c r="F273" s="256">
        <v>33.200000000000003</v>
      </c>
      <c r="G273" s="35"/>
      <c r="H273" s="40"/>
    </row>
    <row r="274" spans="1:8" s="2" customFormat="1" ht="16.899999999999999" customHeight="1">
      <c r="A274" s="35"/>
      <c r="B274" s="40"/>
      <c r="C274" s="257" t="s">
        <v>19</v>
      </c>
      <c r="D274" s="257" t="s">
        <v>815</v>
      </c>
      <c r="E274" s="18" t="s">
        <v>19</v>
      </c>
      <c r="F274" s="258">
        <v>0</v>
      </c>
      <c r="G274" s="35"/>
      <c r="H274" s="40"/>
    </row>
    <row r="275" spans="1:8" s="2" customFormat="1" ht="16.899999999999999" customHeight="1">
      <c r="A275" s="35"/>
      <c r="B275" s="40"/>
      <c r="C275" s="257" t="s">
        <v>786</v>
      </c>
      <c r="D275" s="257" t="s">
        <v>1051</v>
      </c>
      <c r="E275" s="18" t="s">
        <v>19</v>
      </c>
      <c r="F275" s="258">
        <v>33.200000000000003</v>
      </c>
      <c r="G275" s="35"/>
      <c r="H275" s="40"/>
    </row>
    <row r="276" spans="1:8" s="2" customFormat="1" ht="16.899999999999999" customHeight="1">
      <c r="A276" s="35"/>
      <c r="B276" s="40"/>
      <c r="C276" s="259" t="s">
        <v>1478</v>
      </c>
      <c r="D276" s="35"/>
      <c r="E276" s="35"/>
      <c r="F276" s="35"/>
      <c r="G276" s="35"/>
      <c r="H276" s="40"/>
    </row>
    <row r="277" spans="1:8" s="2" customFormat="1" ht="16.899999999999999" customHeight="1">
      <c r="A277" s="35"/>
      <c r="B277" s="40"/>
      <c r="C277" s="257" t="s">
        <v>812</v>
      </c>
      <c r="D277" s="257" t="s">
        <v>1488</v>
      </c>
      <c r="E277" s="18" t="s">
        <v>230</v>
      </c>
      <c r="F277" s="258">
        <v>33.200000000000003</v>
      </c>
      <c r="G277" s="35"/>
      <c r="H277" s="40"/>
    </row>
    <row r="278" spans="1:8" s="2" customFormat="1" ht="16.899999999999999" customHeight="1">
      <c r="A278" s="35"/>
      <c r="B278" s="40"/>
      <c r="C278" s="257" t="s">
        <v>892</v>
      </c>
      <c r="D278" s="257" t="s">
        <v>1502</v>
      </c>
      <c r="E278" s="18" t="s">
        <v>230</v>
      </c>
      <c r="F278" s="258">
        <v>41.2</v>
      </c>
      <c r="G278" s="35"/>
      <c r="H278" s="40"/>
    </row>
    <row r="279" spans="1:8" s="2" customFormat="1" ht="22.5">
      <c r="A279" s="35"/>
      <c r="B279" s="40"/>
      <c r="C279" s="257" t="s">
        <v>895</v>
      </c>
      <c r="D279" s="257" t="s">
        <v>1503</v>
      </c>
      <c r="E279" s="18" t="s">
        <v>230</v>
      </c>
      <c r="F279" s="258">
        <v>33.200000000000003</v>
      </c>
      <c r="G279" s="35"/>
      <c r="H279" s="40"/>
    </row>
    <row r="280" spans="1:8" s="2" customFormat="1" ht="16.899999999999999" customHeight="1">
      <c r="A280" s="35"/>
      <c r="B280" s="40"/>
      <c r="C280" s="253" t="s">
        <v>796</v>
      </c>
      <c r="D280" s="254" t="s">
        <v>797</v>
      </c>
      <c r="E280" s="255" t="s">
        <v>230</v>
      </c>
      <c r="F280" s="256">
        <v>8</v>
      </c>
      <c r="G280" s="35"/>
      <c r="H280" s="40"/>
    </row>
    <row r="281" spans="1:8" s="2" customFormat="1" ht="16.899999999999999" customHeight="1">
      <c r="A281" s="35"/>
      <c r="B281" s="40"/>
      <c r="C281" s="257" t="s">
        <v>796</v>
      </c>
      <c r="D281" s="257" t="s">
        <v>818</v>
      </c>
      <c r="E281" s="18" t="s">
        <v>19</v>
      </c>
      <c r="F281" s="258">
        <v>8</v>
      </c>
      <c r="G281" s="35"/>
      <c r="H281" s="40"/>
    </row>
    <row r="282" spans="1:8" s="2" customFormat="1" ht="16.899999999999999" customHeight="1">
      <c r="A282" s="35"/>
      <c r="B282" s="40"/>
      <c r="C282" s="259" t="s">
        <v>1478</v>
      </c>
      <c r="D282" s="35"/>
      <c r="E282" s="35"/>
      <c r="F282" s="35"/>
      <c r="G282" s="35"/>
      <c r="H282" s="40"/>
    </row>
    <row r="283" spans="1:8" s="2" customFormat="1" ht="16.899999999999999" customHeight="1">
      <c r="A283" s="35"/>
      <c r="B283" s="40"/>
      <c r="C283" s="257" t="s">
        <v>812</v>
      </c>
      <c r="D283" s="257" t="s">
        <v>1488</v>
      </c>
      <c r="E283" s="18" t="s">
        <v>230</v>
      </c>
      <c r="F283" s="258">
        <v>33.200000000000003</v>
      </c>
      <c r="G283" s="35"/>
      <c r="H283" s="40"/>
    </row>
    <row r="284" spans="1:8" s="2" customFormat="1" ht="16.899999999999999" customHeight="1">
      <c r="A284" s="35"/>
      <c r="B284" s="40"/>
      <c r="C284" s="257" t="s">
        <v>801</v>
      </c>
      <c r="D284" s="257" t="s">
        <v>1504</v>
      </c>
      <c r="E284" s="18" t="s">
        <v>230</v>
      </c>
      <c r="F284" s="258">
        <v>8</v>
      </c>
      <c r="G284" s="35"/>
      <c r="H284" s="40"/>
    </row>
    <row r="285" spans="1:8" s="2" customFormat="1" ht="16.899999999999999" customHeight="1">
      <c r="A285" s="35"/>
      <c r="B285" s="40"/>
      <c r="C285" s="257" t="s">
        <v>805</v>
      </c>
      <c r="D285" s="257" t="s">
        <v>1505</v>
      </c>
      <c r="E285" s="18" t="s">
        <v>230</v>
      </c>
      <c r="F285" s="258">
        <v>8</v>
      </c>
      <c r="G285" s="35"/>
      <c r="H285" s="40"/>
    </row>
    <row r="286" spans="1:8" s="2" customFormat="1" ht="16.899999999999999" customHeight="1">
      <c r="A286" s="35"/>
      <c r="B286" s="40"/>
      <c r="C286" s="257" t="s">
        <v>228</v>
      </c>
      <c r="D286" s="257" t="s">
        <v>1506</v>
      </c>
      <c r="E286" s="18" t="s">
        <v>230</v>
      </c>
      <c r="F286" s="258">
        <v>8</v>
      </c>
      <c r="G286" s="35"/>
      <c r="H286" s="40"/>
    </row>
    <row r="287" spans="1:8" s="2" customFormat="1" ht="16.899999999999999" customHeight="1">
      <c r="A287" s="35"/>
      <c r="B287" s="40"/>
      <c r="C287" s="257" t="s">
        <v>809</v>
      </c>
      <c r="D287" s="257" t="s">
        <v>1507</v>
      </c>
      <c r="E287" s="18" t="s">
        <v>230</v>
      </c>
      <c r="F287" s="258">
        <v>8</v>
      </c>
      <c r="G287" s="35"/>
      <c r="H287" s="40"/>
    </row>
    <row r="288" spans="1:8" s="2" customFormat="1" ht="16.899999999999999" customHeight="1">
      <c r="A288" s="35"/>
      <c r="B288" s="40"/>
      <c r="C288" s="257" t="s">
        <v>880</v>
      </c>
      <c r="D288" s="257" t="s">
        <v>1508</v>
      </c>
      <c r="E288" s="18" t="s">
        <v>230</v>
      </c>
      <c r="F288" s="258">
        <v>8</v>
      </c>
      <c r="G288" s="35"/>
      <c r="H288" s="40"/>
    </row>
    <row r="289" spans="1:8" s="2" customFormat="1" ht="16.899999999999999" customHeight="1">
      <c r="A289" s="35"/>
      <c r="B289" s="40"/>
      <c r="C289" s="257" t="s">
        <v>883</v>
      </c>
      <c r="D289" s="257" t="s">
        <v>1509</v>
      </c>
      <c r="E289" s="18" t="s">
        <v>230</v>
      </c>
      <c r="F289" s="258">
        <v>8</v>
      </c>
      <c r="G289" s="35"/>
      <c r="H289" s="40"/>
    </row>
    <row r="290" spans="1:8" s="2" customFormat="1" ht="16.899999999999999" customHeight="1">
      <c r="A290" s="35"/>
      <c r="B290" s="40"/>
      <c r="C290" s="257" t="s">
        <v>886</v>
      </c>
      <c r="D290" s="257" t="s">
        <v>1510</v>
      </c>
      <c r="E290" s="18" t="s">
        <v>230</v>
      </c>
      <c r="F290" s="258">
        <v>8</v>
      </c>
      <c r="G290" s="35"/>
      <c r="H290" s="40"/>
    </row>
    <row r="291" spans="1:8" s="2" customFormat="1" ht="16.899999999999999" customHeight="1">
      <c r="A291" s="35"/>
      <c r="B291" s="40"/>
      <c r="C291" s="257" t="s">
        <v>889</v>
      </c>
      <c r="D291" s="257" t="s">
        <v>1511</v>
      </c>
      <c r="E291" s="18" t="s">
        <v>230</v>
      </c>
      <c r="F291" s="258">
        <v>8</v>
      </c>
      <c r="G291" s="35"/>
      <c r="H291" s="40"/>
    </row>
    <row r="292" spans="1:8" s="2" customFormat="1" ht="16.899999999999999" customHeight="1">
      <c r="A292" s="35"/>
      <c r="B292" s="40"/>
      <c r="C292" s="257" t="s">
        <v>892</v>
      </c>
      <c r="D292" s="257" t="s">
        <v>1502</v>
      </c>
      <c r="E292" s="18" t="s">
        <v>230</v>
      </c>
      <c r="F292" s="258">
        <v>41.2</v>
      </c>
      <c r="G292" s="35"/>
      <c r="H292" s="40"/>
    </row>
    <row r="293" spans="1:8" s="2" customFormat="1" ht="16.899999999999999" customHeight="1">
      <c r="A293" s="35"/>
      <c r="B293" s="40"/>
      <c r="C293" s="257" t="s">
        <v>898</v>
      </c>
      <c r="D293" s="257" t="s">
        <v>1512</v>
      </c>
      <c r="E293" s="18" t="s">
        <v>230</v>
      </c>
      <c r="F293" s="258">
        <v>8</v>
      </c>
      <c r="G293" s="35"/>
      <c r="H293" s="40"/>
    </row>
    <row r="294" spans="1:8" s="2" customFormat="1" ht="16.899999999999999" customHeight="1">
      <c r="A294" s="35"/>
      <c r="B294" s="40"/>
      <c r="C294" s="253" t="s">
        <v>654</v>
      </c>
      <c r="D294" s="254" t="s">
        <v>655</v>
      </c>
      <c r="E294" s="255" t="s">
        <v>230</v>
      </c>
      <c r="F294" s="256">
        <v>16.95</v>
      </c>
      <c r="G294" s="35"/>
      <c r="H294" s="40"/>
    </row>
    <row r="295" spans="1:8" s="2" customFormat="1" ht="16.899999999999999" customHeight="1">
      <c r="A295" s="35"/>
      <c r="B295" s="40"/>
      <c r="C295" s="257" t="s">
        <v>654</v>
      </c>
      <c r="D295" s="257" t="s">
        <v>1066</v>
      </c>
      <c r="E295" s="18" t="s">
        <v>19</v>
      </c>
      <c r="F295" s="258">
        <v>16.95</v>
      </c>
      <c r="G295" s="35"/>
      <c r="H295" s="40"/>
    </row>
    <row r="296" spans="1:8" s="2" customFormat="1" ht="16.899999999999999" customHeight="1">
      <c r="A296" s="35"/>
      <c r="B296" s="40"/>
      <c r="C296" s="259" t="s">
        <v>1478</v>
      </c>
      <c r="D296" s="35"/>
      <c r="E296" s="35"/>
      <c r="F296" s="35"/>
      <c r="G296" s="35"/>
      <c r="H296" s="40"/>
    </row>
    <row r="297" spans="1:8" s="2" customFormat="1" ht="16.899999999999999" customHeight="1">
      <c r="A297" s="35"/>
      <c r="B297" s="40"/>
      <c r="C297" s="257" t="s">
        <v>471</v>
      </c>
      <c r="D297" s="257" t="s">
        <v>472</v>
      </c>
      <c r="E297" s="18" t="s">
        <v>230</v>
      </c>
      <c r="F297" s="258">
        <v>16.95</v>
      </c>
      <c r="G297" s="35"/>
      <c r="H297" s="40"/>
    </row>
    <row r="298" spans="1:8" s="2" customFormat="1" ht="16.899999999999999" customHeight="1">
      <c r="A298" s="35"/>
      <c r="B298" s="40"/>
      <c r="C298" s="257" t="s">
        <v>608</v>
      </c>
      <c r="D298" s="257" t="s">
        <v>1479</v>
      </c>
      <c r="E298" s="18" t="s">
        <v>230</v>
      </c>
      <c r="F298" s="258">
        <v>16.95</v>
      </c>
      <c r="G298" s="35"/>
      <c r="H298" s="40"/>
    </row>
    <row r="299" spans="1:8" s="2" customFormat="1" ht="16.899999999999999" customHeight="1">
      <c r="A299" s="35"/>
      <c r="B299" s="40"/>
      <c r="C299" s="253" t="s">
        <v>769</v>
      </c>
      <c r="D299" s="254" t="s">
        <v>770</v>
      </c>
      <c r="E299" s="255" t="s">
        <v>248</v>
      </c>
      <c r="F299" s="256">
        <v>0.88</v>
      </c>
      <c r="G299" s="35"/>
      <c r="H299" s="40"/>
    </row>
    <row r="300" spans="1:8" s="2" customFormat="1" ht="16.899999999999999" customHeight="1">
      <c r="A300" s="35"/>
      <c r="B300" s="40"/>
      <c r="C300" s="257" t="s">
        <v>769</v>
      </c>
      <c r="D300" s="257" t="s">
        <v>1023</v>
      </c>
      <c r="E300" s="18" t="s">
        <v>19</v>
      </c>
      <c r="F300" s="258">
        <v>0.88</v>
      </c>
      <c r="G300" s="35"/>
      <c r="H300" s="40"/>
    </row>
    <row r="301" spans="1:8" s="2" customFormat="1" ht="16.899999999999999" customHeight="1">
      <c r="A301" s="35"/>
      <c r="B301" s="40"/>
      <c r="C301" s="259" t="s">
        <v>1478</v>
      </c>
      <c r="D301" s="35"/>
      <c r="E301" s="35"/>
      <c r="F301" s="35"/>
      <c r="G301" s="35"/>
      <c r="H301" s="40"/>
    </row>
    <row r="302" spans="1:8" s="2" customFormat="1" ht="16.899999999999999" customHeight="1">
      <c r="A302" s="35"/>
      <c r="B302" s="40"/>
      <c r="C302" s="257" t="s">
        <v>860</v>
      </c>
      <c r="D302" s="257" t="s">
        <v>1513</v>
      </c>
      <c r="E302" s="18" t="s">
        <v>248</v>
      </c>
      <c r="F302" s="258">
        <v>0.88</v>
      </c>
      <c r="G302" s="35"/>
      <c r="H302" s="40"/>
    </row>
    <row r="303" spans="1:8" s="2" customFormat="1" ht="16.899999999999999" customHeight="1">
      <c r="A303" s="35"/>
      <c r="B303" s="40"/>
      <c r="C303" s="257" t="s">
        <v>274</v>
      </c>
      <c r="D303" s="257" t="s">
        <v>1514</v>
      </c>
      <c r="E303" s="18" t="s">
        <v>248</v>
      </c>
      <c r="F303" s="258">
        <v>20.135000000000002</v>
      </c>
      <c r="G303" s="35"/>
      <c r="H303" s="40"/>
    </row>
    <row r="304" spans="1:8" s="2" customFormat="1" ht="16.899999999999999" customHeight="1">
      <c r="A304" s="35"/>
      <c r="B304" s="40"/>
      <c r="C304" s="253" t="s">
        <v>778</v>
      </c>
      <c r="D304" s="254" t="s">
        <v>779</v>
      </c>
      <c r="E304" s="255" t="s">
        <v>248</v>
      </c>
      <c r="F304" s="256">
        <v>36.54</v>
      </c>
      <c r="G304" s="35"/>
      <c r="H304" s="40"/>
    </row>
    <row r="305" spans="1:8" s="2" customFormat="1" ht="16.899999999999999" customHeight="1">
      <c r="A305" s="35"/>
      <c r="B305" s="40"/>
      <c r="C305" s="257" t="s">
        <v>19</v>
      </c>
      <c r="D305" s="257" t="s">
        <v>1054</v>
      </c>
      <c r="E305" s="18" t="s">
        <v>19</v>
      </c>
      <c r="F305" s="258">
        <v>36.54</v>
      </c>
      <c r="G305" s="35"/>
      <c r="H305" s="40"/>
    </row>
    <row r="306" spans="1:8" s="2" customFormat="1" ht="16.899999999999999" customHeight="1">
      <c r="A306" s="35"/>
      <c r="B306" s="40"/>
      <c r="C306" s="257" t="s">
        <v>778</v>
      </c>
      <c r="D306" s="257" t="s">
        <v>245</v>
      </c>
      <c r="E306" s="18" t="s">
        <v>19</v>
      </c>
      <c r="F306" s="258">
        <v>36.54</v>
      </c>
      <c r="G306" s="35"/>
      <c r="H306" s="40"/>
    </row>
    <row r="307" spans="1:8" s="2" customFormat="1" ht="16.899999999999999" customHeight="1">
      <c r="A307" s="35"/>
      <c r="B307" s="40"/>
      <c r="C307" s="259" t="s">
        <v>1478</v>
      </c>
      <c r="D307" s="35"/>
      <c r="E307" s="35"/>
      <c r="F307" s="35"/>
      <c r="G307" s="35"/>
      <c r="H307" s="40"/>
    </row>
    <row r="308" spans="1:8" s="2" customFormat="1" ht="16.899999999999999" customHeight="1">
      <c r="A308" s="35"/>
      <c r="B308" s="40"/>
      <c r="C308" s="257" t="s">
        <v>246</v>
      </c>
      <c r="D308" s="257" t="s">
        <v>1516</v>
      </c>
      <c r="E308" s="18" t="s">
        <v>248</v>
      </c>
      <c r="F308" s="258">
        <v>36.54</v>
      </c>
      <c r="G308" s="35"/>
      <c r="H308" s="40"/>
    </row>
    <row r="309" spans="1:8" s="2" customFormat="1" ht="22.5">
      <c r="A309" s="35"/>
      <c r="B309" s="40"/>
      <c r="C309" s="257" t="s">
        <v>832</v>
      </c>
      <c r="D309" s="257" t="s">
        <v>1517</v>
      </c>
      <c r="E309" s="18" t="s">
        <v>248</v>
      </c>
      <c r="F309" s="258">
        <v>16.405000000000001</v>
      </c>
      <c r="G309" s="35"/>
      <c r="H309" s="40"/>
    </row>
    <row r="310" spans="1:8" s="2" customFormat="1" ht="22.5">
      <c r="A310" s="35"/>
      <c r="B310" s="40"/>
      <c r="C310" s="257" t="s">
        <v>836</v>
      </c>
      <c r="D310" s="257" t="s">
        <v>1518</v>
      </c>
      <c r="E310" s="18" t="s">
        <v>248</v>
      </c>
      <c r="F310" s="258">
        <v>164.05</v>
      </c>
      <c r="G310" s="35"/>
      <c r="H310" s="40"/>
    </row>
    <row r="311" spans="1:8" s="2" customFormat="1" ht="16.899999999999999" customHeight="1">
      <c r="A311" s="35"/>
      <c r="B311" s="40"/>
      <c r="C311" s="257" t="s">
        <v>844</v>
      </c>
      <c r="D311" s="257" t="s">
        <v>1519</v>
      </c>
      <c r="E311" s="18" t="s">
        <v>248</v>
      </c>
      <c r="F311" s="258">
        <v>16.405000000000001</v>
      </c>
      <c r="G311" s="35"/>
      <c r="H311" s="40"/>
    </row>
    <row r="312" spans="1:8" s="2" customFormat="1" ht="16.899999999999999" customHeight="1">
      <c r="A312" s="35"/>
      <c r="B312" s="40"/>
      <c r="C312" s="257" t="s">
        <v>274</v>
      </c>
      <c r="D312" s="257" t="s">
        <v>1514</v>
      </c>
      <c r="E312" s="18" t="s">
        <v>248</v>
      </c>
      <c r="F312" s="258">
        <v>20.135000000000002</v>
      </c>
      <c r="G312" s="35"/>
      <c r="H312" s="40"/>
    </row>
    <row r="313" spans="1:8" s="2" customFormat="1" ht="16.899999999999999" customHeight="1">
      <c r="A313" s="35"/>
      <c r="B313" s="40"/>
      <c r="C313" s="253" t="s">
        <v>775</v>
      </c>
      <c r="D313" s="254" t="s">
        <v>776</v>
      </c>
      <c r="E313" s="255" t="s">
        <v>248</v>
      </c>
      <c r="F313" s="256">
        <v>20.135000000000002</v>
      </c>
      <c r="G313" s="35"/>
      <c r="H313" s="40"/>
    </row>
    <row r="314" spans="1:8" s="2" customFormat="1" ht="16.899999999999999" customHeight="1">
      <c r="A314" s="35"/>
      <c r="B314" s="40"/>
      <c r="C314" s="257" t="s">
        <v>19</v>
      </c>
      <c r="D314" s="257" t="s">
        <v>848</v>
      </c>
      <c r="E314" s="18" t="s">
        <v>19</v>
      </c>
      <c r="F314" s="258">
        <v>36.54</v>
      </c>
      <c r="G314" s="35"/>
      <c r="H314" s="40"/>
    </row>
    <row r="315" spans="1:8" s="2" customFormat="1" ht="16.899999999999999" customHeight="1">
      <c r="A315" s="35"/>
      <c r="B315" s="40"/>
      <c r="C315" s="257" t="s">
        <v>19</v>
      </c>
      <c r="D315" s="257" t="s">
        <v>849</v>
      </c>
      <c r="E315" s="18" t="s">
        <v>19</v>
      </c>
      <c r="F315" s="258">
        <v>-16.405000000000001</v>
      </c>
      <c r="G315" s="35"/>
      <c r="H315" s="40"/>
    </row>
    <row r="316" spans="1:8" s="2" customFormat="1" ht="16.899999999999999" customHeight="1">
      <c r="A316" s="35"/>
      <c r="B316" s="40"/>
      <c r="C316" s="257" t="s">
        <v>775</v>
      </c>
      <c r="D316" s="257" t="s">
        <v>245</v>
      </c>
      <c r="E316" s="18" t="s">
        <v>19</v>
      </c>
      <c r="F316" s="258">
        <v>20.135000000000002</v>
      </c>
      <c r="G316" s="35"/>
      <c r="H316" s="40"/>
    </row>
    <row r="317" spans="1:8" s="2" customFormat="1" ht="16.899999999999999" customHeight="1">
      <c r="A317" s="35"/>
      <c r="B317" s="40"/>
      <c r="C317" s="259" t="s">
        <v>1478</v>
      </c>
      <c r="D317" s="35"/>
      <c r="E317" s="35"/>
      <c r="F317" s="35"/>
      <c r="G317" s="35"/>
      <c r="H317" s="40"/>
    </row>
    <row r="318" spans="1:8" s="2" customFormat="1" ht="16.899999999999999" customHeight="1">
      <c r="A318" s="35"/>
      <c r="B318" s="40"/>
      <c r="C318" s="257" t="s">
        <v>274</v>
      </c>
      <c r="D318" s="257" t="s">
        <v>1514</v>
      </c>
      <c r="E318" s="18" t="s">
        <v>248</v>
      </c>
      <c r="F318" s="258">
        <v>20.135000000000002</v>
      </c>
      <c r="G318" s="35"/>
      <c r="H318" s="40"/>
    </row>
    <row r="319" spans="1:8" s="2" customFormat="1" ht="22.5">
      <c r="A319" s="35"/>
      <c r="B319" s="40"/>
      <c r="C319" s="257" t="s">
        <v>832</v>
      </c>
      <c r="D319" s="257" t="s">
        <v>1517</v>
      </c>
      <c r="E319" s="18" t="s">
        <v>248</v>
      </c>
      <c r="F319" s="258">
        <v>16.405000000000001</v>
      </c>
      <c r="G319" s="35"/>
      <c r="H319" s="40"/>
    </row>
    <row r="320" spans="1:8" s="2" customFormat="1" ht="22.5">
      <c r="A320" s="35"/>
      <c r="B320" s="40"/>
      <c r="C320" s="257" t="s">
        <v>836</v>
      </c>
      <c r="D320" s="257" t="s">
        <v>1518</v>
      </c>
      <c r="E320" s="18" t="s">
        <v>248</v>
      </c>
      <c r="F320" s="258">
        <v>164.05</v>
      </c>
      <c r="G320" s="35"/>
      <c r="H320" s="40"/>
    </row>
    <row r="321" spans="1:8" s="2" customFormat="1" ht="16.899999999999999" customHeight="1">
      <c r="A321" s="35"/>
      <c r="B321" s="40"/>
      <c r="C321" s="257" t="s">
        <v>844</v>
      </c>
      <c r="D321" s="257" t="s">
        <v>1519</v>
      </c>
      <c r="E321" s="18" t="s">
        <v>248</v>
      </c>
      <c r="F321" s="258">
        <v>16.405000000000001</v>
      </c>
      <c r="G321" s="35"/>
      <c r="H321" s="40"/>
    </row>
    <row r="322" spans="1:8" s="2" customFormat="1" ht="16.899999999999999" customHeight="1">
      <c r="A322" s="35"/>
      <c r="B322" s="40"/>
      <c r="C322" s="253" t="s">
        <v>772</v>
      </c>
      <c r="D322" s="254" t="s">
        <v>773</v>
      </c>
      <c r="E322" s="255" t="s">
        <v>248</v>
      </c>
      <c r="F322" s="256">
        <v>17.25</v>
      </c>
      <c r="G322" s="35"/>
      <c r="H322" s="40"/>
    </row>
    <row r="323" spans="1:8" s="2" customFormat="1" ht="16.899999999999999" customHeight="1">
      <c r="A323" s="35"/>
      <c r="B323" s="40"/>
      <c r="C323" s="257" t="s">
        <v>19</v>
      </c>
      <c r="D323" s="257" t="s">
        <v>867</v>
      </c>
      <c r="E323" s="18" t="s">
        <v>19</v>
      </c>
      <c r="F323" s="258">
        <v>0</v>
      </c>
      <c r="G323" s="35"/>
      <c r="H323" s="40"/>
    </row>
    <row r="324" spans="1:8" s="2" customFormat="1" ht="16.899999999999999" customHeight="1">
      <c r="A324" s="35"/>
      <c r="B324" s="40"/>
      <c r="C324" s="257" t="s">
        <v>19</v>
      </c>
      <c r="D324" s="257" t="s">
        <v>1058</v>
      </c>
      <c r="E324" s="18" t="s">
        <v>19</v>
      </c>
      <c r="F324" s="258">
        <v>15</v>
      </c>
      <c r="G324" s="35"/>
      <c r="H324" s="40"/>
    </row>
    <row r="325" spans="1:8" s="2" customFormat="1" ht="16.899999999999999" customHeight="1">
      <c r="A325" s="35"/>
      <c r="B325" s="40"/>
      <c r="C325" s="257" t="s">
        <v>19</v>
      </c>
      <c r="D325" s="257" t="s">
        <v>1059</v>
      </c>
      <c r="E325" s="18" t="s">
        <v>19</v>
      </c>
      <c r="F325" s="258">
        <v>2.25</v>
      </c>
      <c r="G325" s="35"/>
      <c r="H325" s="40"/>
    </row>
    <row r="326" spans="1:8" s="2" customFormat="1" ht="16.899999999999999" customHeight="1">
      <c r="A326" s="35"/>
      <c r="B326" s="40"/>
      <c r="C326" s="257" t="s">
        <v>772</v>
      </c>
      <c r="D326" s="257" t="s">
        <v>245</v>
      </c>
      <c r="E326" s="18" t="s">
        <v>19</v>
      </c>
      <c r="F326" s="258">
        <v>17.25</v>
      </c>
      <c r="G326" s="35"/>
      <c r="H326" s="40"/>
    </row>
    <row r="327" spans="1:8" s="2" customFormat="1" ht="16.899999999999999" customHeight="1">
      <c r="A327" s="35"/>
      <c r="B327" s="40"/>
      <c r="C327" s="259" t="s">
        <v>1478</v>
      </c>
      <c r="D327" s="35"/>
      <c r="E327" s="35"/>
      <c r="F327" s="35"/>
      <c r="G327" s="35"/>
      <c r="H327" s="40"/>
    </row>
    <row r="328" spans="1:8" s="2" customFormat="1" ht="16.899999999999999" customHeight="1">
      <c r="A328" s="35"/>
      <c r="B328" s="40"/>
      <c r="C328" s="257" t="s">
        <v>864</v>
      </c>
      <c r="D328" s="257" t="s">
        <v>1520</v>
      </c>
      <c r="E328" s="18" t="s">
        <v>248</v>
      </c>
      <c r="F328" s="258">
        <v>17.25</v>
      </c>
      <c r="G328" s="35"/>
      <c r="H328" s="40"/>
    </row>
    <row r="329" spans="1:8" s="2" customFormat="1" ht="16.899999999999999" customHeight="1">
      <c r="A329" s="35"/>
      <c r="B329" s="40"/>
      <c r="C329" s="257" t="s">
        <v>274</v>
      </c>
      <c r="D329" s="257" t="s">
        <v>1514</v>
      </c>
      <c r="E329" s="18" t="s">
        <v>248</v>
      </c>
      <c r="F329" s="258">
        <v>20.135000000000002</v>
      </c>
      <c r="G329" s="35"/>
      <c r="H329" s="40"/>
    </row>
    <row r="330" spans="1:8" s="2" customFormat="1" ht="16.899999999999999" customHeight="1">
      <c r="A330" s="35"/>
      <c r="B330" s="40"/>
      <c r="C330" s="257" t="s">
        <v>874</v>
      </c>
      <c r="D330" s="257" t="s">
        <v>1521</v>
      </c>
      <c r="E330" s="18" t="s">
        <v>361</v>
      </c>
      <c r="F330" s="258">
        <v>0.77600000000000002</v>
      </c>
      <c r="G330" s="35"/>
      <c r="H330" s="40"/>
    </row>
    <row r="331" spans="1:8" s="2" customFormat="1" ht="16.899999999999999" customHeight="1">
      <c r="A331" s="35"/>
      <c r="B331" s="40"/>
      <c r="C331" s="257" t="s">
        <v>359</v>
      </c>
      <c r="D331" s="257" t="s">
        <v>1522</v>
      </c>
      <c r="E331" s="18" t="s">
        <v>361</v>
      </c>
      <c r="F331" s="258">
        <v>0.69</v>
      </c>
      <c r="G331" s="35"/>
      <c r="H331" s="40"/>
    </row>
    <row r="332" spans="1:8" s="2" customFormat="1" ht="26.45" customHeight="1">
      <c r="A332" s="35"/>
      <c r="B332" s="40"/>
      <c r="C332" s="252" t="s">
        <v>1527</v>
      </c>
      <c r="D332" s="252" t="s">
        <v>121</v>
      </c>
      <c r="E332" s="35"/>
      <c r="F332" s="35"/>
      <c r="G332" s="35"/>
      <c r="H332" s="40"/>
    </row>
    <row r="333" spans="1:8" s="2" customFormat="1" ht="16.899999999999999" customHeight="1">
      <c r="A333" s="35"/>
      <c r="B333" s="40"/>
      <c r="C333" s="253" t="s">
        <v>654</v>
      </c>
      <c r="D333" s="254" t="s">
        <v>655</v>
      </c>
      <c r="E333" s="255" t="s">
        <v>230</v>
      </c>
      <c r="F333" s="256">
        <v>12.657999999999999</v>
      </c>
      <c r="G333" s="35"/>
      <c r="H333" s="40"/>
    </row>
    <row r="334" spans="1:8" s="2" customFormat="1" ht="16.899999999999999" customHeight="1">
      <c r="A334" s="35"/>
      <c r="B334" s="40"/>
      <c r="C334" s="257" t="s">
        <v>654</v>
      </c>
      <c r="D334" s="257" t="s">
        <v>1087</v>
      </c>
      <c r="E334" s="18" t="s">
        <v>19</v>
      </c>
      <c r="F334" s="258">
        <v>12.657999999999999</v>
      </c>
      <c r="G334" s="35"/>
      <c r="H334" s="40"/>
    </row>
    <row r="335" spans="1:8" s="2" customFormat="1" ht="16.899999999999999" customHeight="1">
      <c r="A335" s="35"/>
      <c r="B335" s="40"/>
      <c r="C335" s="259" t="s">
        <v>1478</v>
      </c>
      <c r="D335" s="35"/>
      <c r="E335" s="35"/>
      <c r="F335" s="35"/>
      <c r="G335" s="35"/>
      <c r="H335" s="40"/>
    </row>
    <row r="336" spans="1:8" s="2" customFormat="1" ht="16.899999999999999" customHeight="1">
      <c r="A336" s="35"/>
      <c r="B336" s="40"/>
      <c r="C336" s="257" t="s">
        <v>471</v>
      </c>
      <c r="D336" s="257" t="s">
        <v>472</v>
      </c>
      <c r="E336" s="18" t="s">
        <v>230</v>
      </c>
      <c r="F336" s="258">
        <v>12.657999999999999</v>
      </c>
      <c r="G336" s="35"/>
      <c r="H336" s="40"/>
    </row>
    <row r="337" spans="1:8" s="2" customFormat="1" ht="16.899999999999999" customHeight="1">
      <c r="A337" s="35"/>
      <c r="B337" s="40"/>
      <c r="C337" s="257" t="s">
        <v>608</v>
      </c>
      <c r="D337" s="257" t="s">
        <v>1479</v>
      </c>
      <c r="E337" s="18" t="s">
        <v>230</v>
      </c>
      <c r="F337" s="258">
        <v>12.657999999999999</v>
      </c>
      <c r="G337" s="35"/>
      <c r="H337" s="40"/>
    </row>
    <row r="338" spans="1:8" s="2" customFormat="1" ht="26.45" customHeight="1">
      <c r="A338" s="35"/>
      <c r="B338" s="40"/>
      <c r="C338" s="252" t="s">
        <v>1528</v>
      </c>
      <c r="D338" s="252" t="s">
        <v>124</v>
      </c>
      <c r="E338" s="35"/>
      <c r="F338" s="35"/>
      <c r="G338" s="35"/>
      <c r="H338" s="40"/>
    </row>
    <row r="339" spans="1:8" s="2" customFormat="1" ht="16.899999999999999" customHeight="1">
      <c r="A339" s="35"/>
      <c r="B339" s="40"/>
      <c r="C339" s="253" t="s">
        <v>654</v>
      </c>
      <c r="D339" s="254" t="s">
        <v>655</v>
      </c>
      <c r="E339" s="255" t="s">
        <v>230</v>
      </c>
      <c r="F339" s="256">
        <v>15.208</v>
      </c>
      <c r="G339" s="35"/>
      <c r="H339" s="40"/>
    </row>
    <row r="340" spans="1:8" s="2" customFormat="1" ht="16.899999999999999" customHeight="1">
      <c r="A340" s="35"/>
      <c r="B340" s="40"/>
      <c r="C340" s="257" t="s">
        <v>654</v>
      </c>
      <c r="D340" s="257" t="s">
        <v>1097</v>
      </c>
      <c r="E340" s="18" t="s">
        <v>19</v>
      </c>
      <c r="F340" s="258">
        <v>15.208</v>
      </c>
      <c r="G340" s="35"/>
      <c r="H340" s="40"/>
    </row>
    <row r="341" spans="1:8" s="2" customFormat="1" ht="16.899999999999999" customHeight="1">
      <c r="A341" s="35"/>
      <c r="B341" s="40"/>
      <c r="C341" s="259" t="s">
        <v>1478</v>
      </c>
      <c r="D341" s="35"/>
      <c r="E341" s="35"/>
      <c r="F341" s="35"/>
      <c r="G341" s="35"/>
      <c r="H341" s="40"/>
    </row>
    <row r="342" spans="1:8" s="2" customFormat="1" ht="16.899999999999999" customHeight="1">
      <c r="A342" s="35"/>
      <c r="B342" s="40"/>
      <c r="C342" s="257" t="s">
        <v>471</v>
      </c>
      <c r="D342" s="257" t="s">
        <v>472</v>
      </c>
      <c r="E342" s="18" t="s">
        <v>230</v>
      </c>
      <c r="F342" s="258">
        <v>15.208</v>
      </c>
      <c r="G342" s="35"/>
      <c r="H342" s="40"/>
    </row>
    <row r="343" spans="1:8" s="2" customFormat="1" ht="16.899999999999999" customHeight="1">
      <c r="A343" s="35"/>
      <c r="B343" s="40"/>
      <c r="C343" s="257" t="s">
        <v>608</v>
      </c>
      <c r="D343" s="257" t="s">
        <v>1479</v>
      </c>
      <c r="E343" s="18" t="s">
        <v>230</v>
      </c>
      <c r="F343" s="258">
        <v>15.208</v>
      </c>
      <c r="G343" s="35"/>
      <c r="H343" s="40"/>
    </row>
    <row r="344" spans="1:8" s="2" customFormat="1" ht="26.45" customHeight="1">
      <c r="A344" s="35"/>
      <c r="B344" s="40"/>
      <c r="C344" s="252" t="s">
        <v>1529</v>
      </c>
      <c r="D344" s="252" t="s">
        <v>126</v>
      </c>
      <c r="E344" s="35"/>
      <c r="F344" s="35"/>
      <c r="G344" s="35"/>
      <c r="H344" s="40"/>
    </row>
    <row r="345" spans="1:8" s="2" customFormat="1" ht="16.899999999999999" customHeight="1">
      <c r="A345" s="35"/>
      <c r="B345" s="40"/>
      <c r="C345" s="253" t="s">
        <v>654</v>
      </c>
      <c r="D345" s="254" t="s">
        <v>655</v>
      </c>
      <c r="E345" s="255" t="s">
        <v>230</v>
      </c>
      <c r="F345" s="256">
        <v>35.262999999999998</v>
      </c>
      <c r="G345" s="35"/>
      <c r="H345" s="40"/>
    </row>
    <row r="346" spans="1:8" s="2" customFormat="1" ht="16.899999999999999" customHeight="1">
      <c r="A346" s="35"/>
      <c r="B346" s="40"/>
      <c r="C346" s="257" t="s">
        <v>654</v>
      </c>
      <c r="D346" s="257" t="s">
        <v>1107</v>
      </c>
      <c r="E346" s="18" t="s">
        <v>19</v>
      </c>
      <c r="F346" s="258">
        <v>35.262999999999998</v>
      </c>
      <c r="G346" s="35"/>
      <c r="H346" s="40"/>
    </row>
    <row r="347" spans="1:8" s="2" customFormat="1" ht="16.899999999999999" customHeight="1">
      <c r="A347" s="35"/>
      <c r="B347" s="40"/>
      <c r="C347" s="259" t="s">
        <v>1478</v>
      </c>
      <c r="D347" s="35"/>
      <c r="E347" s="35"/>
      <c r="F347" s="35"/>
      <c r="G347" s="35"/>
      <c r="H347" s="40"/>
    </row>
    <row r="348" spans="1:8" s="2" customFormat="1" ht="16.899999999999999" customHeight="1">
      <c r="A348" s="35"/>
      <c r="B348" s="40"/>
      <c r="C348" s="257" t="s">
        <v>471</v>
      </c>
      <c r="D348" s="257" t="s">
        <v>472</v>
      </c>
      <c r="E348" s="18" t="s">
        <v>230</v>
      </c>
      <c r="F348" s="258">
        <v>35.262999999999998</v>
      </c>
      <c r="G348" s="35"/>
      <c r="H348" s="40"/>
    </row>
    <row r="349" spans="1:8" s="2" customFormat="1" ht="16.899999999999999" customHeight="1">
      <c r="A349" s="35"/>
      <c r="B349" s="40"/>
      <c r="C349" s="257" t="s">
        <v>608</v>
      </c>
      <c r="D349" s="257" t="s">
        <v>1479</v>
      </c>
      <c r="E349" s="18" t="s">
        <v>230</v>
      </c>
      <c r="F349" s="258">
        <v>35.262999999999998</v>
      </c>
      <c r="G349" s="35"/>
      <c r="H349" s="40"/>
    </row>
    <row r="350" spans="1:8" s="2" customFormat="1" ht="26.45" customHeight="1">
      <c r="A350" s="35"/>
      <c r="B350" s="40"/>
      <c r="C350" s="252" t="s">
        <v>1530</v>
      </c>
      <c r="D350" s="252" t="s">
        <v>129</v>
      </c>
      <c r="E350" s="35"/>
      <c r="F350" s="35"/>
      <c r="G350" s="35"/>
      <c r="H350" s="40"/>
    </row>
    <row r="351" spans="1:8" s="2" customFormat="1" ht="16.899999999999999" customHeight="1">
      <c r="A351" s="35"/>
      <c r="B351" s="40"/>
      <c r="C351" s="253" t="s">
        <v>790</v>
      </c>
      <c r="D351" s="254" t="s">
        <v>791</v>
      </c>
      <c r="E351" s="255" t="s">
        <v>559</v>
      </c>
      <c r="F351" s="256">
        <v>36.9</v>
      </c>
      <c r="G351" s="35"/>
      <c r="H351" s="40"/>
    </row>
    <row r="352" spans="1:8" s="2" customFormat="1" ht="16.899999999999999" customHeight="1">
      <c r="A352" s="35"/>
      <c r="B352" s="40"/>
      <c r="C352" s="257" t="s">
        <v>790</v>
      </c>
      <c r="D352" s="257" t="s">
        <v>1123</v>
      </c>
      <c r="E352" s="18" t="s">
        <v>19</v>
      </c>
      <c r="F352" s="258">
        <v>36.9</v>
      </c>
      <c r="G352" s="35"/>
      <c r="H352" s="40"/>
    </row>
    <row r="353" spans="1:8" s="2" customFormat="1" ht="16.899999999999999" customHeight="1">
      <c r="A353" s="35"/>
      <c r="B353" s="40"/>
      <c r="C353" s="259" t="s">
        <v>1478</v>
      </c>
      <c r="D353" s="35"/>
      <c r="E353" s="35"/>
      <c r="F353" s="35"/>
      <c r="G353" s="35"/>
      <c r="H353" s="40"/>
    </row>
    <row r="354" spans="1:8" s="2" customFormat="1" ht="16.899999999999999" customHeight="1">
      <c r="A354" s="35"/>
      <c r="B354" s="40"/>
      <c r="C354" s="257" t="s">
        <v>812</v>
      </c>
      <c r="D354" s="257" t="s">
        <v>1488</v>
      </c>
      <c r="E354" s="18" t="s">
        <v>230</v>
      </c>
      <c r="F354" s="258">
        <v>83.9</v>
      </c>
      <c r="G354" s="35"/>
      <c r="H354" s="40"/>
    </row>
    <row r="355" spans="1:8" s="2" customFormat="1" ht="16.899999999999999" customHeight="1">
      <c r="A355" s="35"/>
      <c r="B355" s="40"/>
      <c r="C355" s="257" t="s">
        <v>929</v>
      </c>
      <c r="D355" s="257" t="s">
        <v>1489</v>
      </c>
      <c r="E355" s="18" t="s">
        <v>559</v>
      </c>
      <c r="F355" s="258">
        <v>36.9</v>
      </c>
      <c r="G355" s="35"/>
      <c r="H355" s="40"/>
    </row>
    <row r="356" spans="1:8" s="2" customFormat="1" ht="16.899999999999999" customHeight="1">
      <c r="A356" s="35"/>
      <c r="B356" s="40"/>
      <c r="C356" s="257" t="s">
        <v>933</v>
      </c>
      <c r="D356" s="257" t="s">
        <v>1490</v>
      </c>
      <c r="E356" s="18" t="s">
        <v>559</v>
      </c>
      <c r="F356" s="258">
        <v>36.9</v>
      </c>
      <c r="G356" s="35"/>
      <c r="H356" s="40"/>
    </row>
    <row r="357" spans="1:8" s="2" customFormat="1" ht="16.899999999999999" customHeight="1">
      <c r="A357" s="35"/>
      <c r="B357" s="40"/>
      <c r="C357" s="257" t="s">
        <v>571</v>
      </c>
      <c r="D357" s="257" t="s">
        <v>1491</v>
      </c>
      <c r="E357" s="18" t="s">
        <v>559</v>
      </c>
      <c r="F357" s="258">
        <v>60.2</v>
      </c>
      <c r="G357" s="35"/>
      <c r="H357" s="40"/>
    </row>
    <row r="358" spans="1:8" s="2" customFormat="1" ht="16.899999999999999" customHeight="1">
      <c r="A358" s="35"/>
      <c r="B358" s="40"/>
      <c r="C358" s="253" t="s">
        <v>793</v>
      </c>
      <c r="D358" s="254" t="s">
        <v>794</v>
      </c>
      <c r="E358" s="255" t="s">
        <v>559</v>
      </c>
      <c r="F358" s="256">
        <v>19.3</v>
      </c>
      <c r="G358" s="35"/>
      <c r="H358" s="40"/>
    </row>
    <row r="359" spans="1:8" s="2" customFormat="1" ht="16.899999999999999" customHeight="1">
      <c r="A359" s="35"/>
      <c r="B359" s="40"/>
      <c r="C359" s="257" t="s">
        <v>793</v>
      </c>
      <c r="D359" s="257" t="s">
        <v>1124</v>
      </c>
      <c r="E359" s="18" t="s">
        <v>19</v>
      </c>
      <c r="F359" s="258">
        <v>19.3</v>
      </c>
      <c r="G359" s="35"/>
      <c r="H359" s="40"/>
    </row>
    <row r="360" spans="1:8" s="2" customFormat="1" ht="16.899999999999999" customHeight="1">
      <c r="A360" s="35"/>
      <c r="B360" s="40"/>
      <c r="C360" s="259" t="s">
        <v>1478</v>
      </c>
      <c r="D360" s="35"/>
      <c r="E360" s="35"/>
      <c r="F360" s="35"/>
      <c r="G360" s="35"/>
      <c r="H360" s="40"/>
    </row>
    <row r="361" spans="1:8" s="2" customFormat="1" ht="16.899999999999999" customHeight="1">
      <c r="A361" s="35"/>
      <c r="B361" s="40"/>
      <c r="C361" s="257" t="s">
        <v>812</v>
      </c>
      <c r="D361" s="257" t="s">
        <v>1488</v>
      </c>
      <c r="E361" s="18" t="s">
        <v>230</v>
      </c>
      <c r="F361" s="258">
        <v>83.9</v>
      </c>
      <c r="G361" s="35"/>
      <c r="H361" s="40"/>
    </row>
    <row r="362" spans="1:8" s="2" customFormat="1" ht="16.899999999999999" customHeight="1">
      <c r="A362" s="35"/>
      <c r="B362" s="40"/>
      <c r="C362" s="257" t="s">
        <v>821</v>
      </c>
      <c r="D362" s="257" t="s">
        <v>1492</v>
      </c>
      <c r="E362" s="18" t="s">
        <v>230</v>
      </c>
      <c r="F362" s="258">
        <v>96.5</v>
      </c>
      <c r="G362" s="35"/>
      <c r="H362" s="40"/>
    </row>
    <row r="363" spans="1:8" s="2" customFormat="1" ht="16.899999999999999" customHeight="1">
      <c r="A363" s="35"/>
      <c r="B363" s="40"/>
      <c r="C363" s="257" t="s">
        <v>850</v>
      </c>
      <c r="D363" s="257" t="s">
        <v>1493</v>
      </c>
      <c r="E363" s="18" t="s">
        <v>230</v>
      </c>
      <c r="F363" s="258">
        <v>96.5</v>
      </c>
      <c r="G363" s="35"/>
      <c r="H363" s="40"/>
    </row>
    <row r="364" spans="1:8" s="2" customFormat="1" ht="16.899999999999999" customHeight="1">
      <c r="A364" s="35"/>
      <c r="B364" s="40"/>
      <c r="C364" s="257" t="s">
        <v>853</v>
      </c>
      <c r="D364" s="257" t="s">
        <v>1494</v>
      </c>
      <c r="E364" s="18" t="s">
        <v>230</v>
      </c>
      <c r="F364" s="258">
        <v>96.5</v>
      </c>
      <c r="G364" s="35"/>
      <c r="H364" s="40"/>
    </row>
    <row r="365" spans="1:8" s="2" customFormat="1" ht="16.899999999999999" customHeight="1">
      <c r="A365" s="35"/>
      <c r="B365" s="40"/>
      <c r="C365" s="257" t="s">
        <v>919</v>
      </c>
      <c r="D365" s="257" t="s">
        <v>1495</v>
      </c>
      <c r="E365" s="18" t="s">
        <v>559</v>
      </c>
      <c r="F365" s="258">
        <v>38.6</v>
      </c>
      <c r="G365" s="35"/>
      <c r="H365" s="40"/>
    </row>
    <row r="366" spans="1:8" s="2" customFormat="1" ht="16.899999999999999" customHeight="1">
      <c r="A366" s="35"/>
      <c r="B366" s="40"/>
      <c r="C366" s="257" t="s">
        <v>923</v>
      </c>
      <c r="D366" s="257" t="s">
        <v>1496</v>
      </c>
      <c r="E366" s="18" t="s">
        <v>559</v>
      </c>
      <c r="F366" s="258">
        <v>38.6</v>
      </c>
      <c r="G366" s="35"/>
      <c r="H366" s="40"/>
    </row>
    <row r="367" spans="1:8" s="2" customFormat="1" ht="16.899999999999999" customHeight="1">
      <c r="A367" s="35"/>
      <c r="B367" s="40"/>
      <c r="C367" s="257" t="s">
        <v>926</v>
      </c>
      <c r="D367" s="257" t="s">
        <v>1497</v>
      </c>
      <c r="E367" s="18" t="s">
        <v>559</v>
      </c>
      <c r="F367" s="258">
        <v>38.6</v>
      </c>
      <c r="G367" s="35"/>
      <c r="H367" s="40"/>
    </row>
    <row r="368" spans="1:8" s="2" customFormat="1" ht="16.899999999999999" customHeight="1">
      <c r="A368" s="35"/>
      <c r="B368" s="40"/>
      <c r="C368" s="257" t="s">
        <v>571</v>
      </c>
      <c r="D368" s="257" t="s">
        <v>1491</v>
      </c>
      <c r="E368" s="18" t="s">
        <v>559</v>
      </c>
      <c r="F368" s="258">
        <v>60.2</v>
      </c>
      <c r="G368" s="35"/>
      <c r="H368" s="40"/>
    </row>
    <row r="369" spans="1:8" s="2" customFormat="1" ht="16.899999999999999" customHeight="1">
      <c r="A369" s="35"/>
      <c r="B369" s="40"/>
      <c r="C369" s="257" t="s">
        <v>938</v>
      </c>
      <c r="D369" s="257" t="s">
        <v>1498</v>
      </c>
      <c r="E369" s="18" t="s">
        <v>559</v>
      </c>
      <c r="F369" s="258">
        <v>23.3</v>
      </c>
      <c r="G369" s="35"/>
      <c r="H369" s="40"/>
    </row>
    <row r="370" spans="1:8" s="2" customFormat="1" ht="16.899999999999999" customHeight="1">
      <c r="A370" s="35"/>
      <c r="B370" s="40"/>
      <c r="C370" s="257" t="s">
        <v>941</v>
      </c>
      <c r="D370" s="257" t="s">
        <v>1499</v>
      </c>
      <c r="E370" s="18" t="s">
        <v>559</v>
      </c>
      <c r="F370" s="258">
        <v>23.3</v>
      </c>
      <c r="G370" s="35"/>
      <c r="H370" s="40"/>
    </row>
    <row r="371" spans="1:8" s="2" customFormat="1" ht="16.899999999999999" customHeight="1">
      <c r="A371" s="35"/>
      <c r="B371" s="40"/>
      <c r="C371" s="253" t="s">
        <v>783</v>
      </c>
      <c r="D371" s="254" t="s">
        <v>784</v>
      </c>
      <c r="E371" s="255" t="s">
        <v>559</v>
      </c>
      <c r="F371" s="256">
        <v>48</v>
      </c>
      <c r="G371" s="35"/>
      <c r="H371" s="40"/>
    </row>
    <row r="372" spans="1:8" s="2" customFormat="1" ht="16.899999999999999" customHeight="1">
      <c r="A372" s="35"/>
      <c r="B372" s="40"/>
      <c r="C372" s="257" t="s">
        <v>783</v>
      </c>
      <c r="D372" s="257" t="s">
        <v>1134</v>
      </c>
      <c r="E372" s="18" t="s">
        <v>19</v>
      </c>
      <c r="F372" s="258">
        <v>48</v>
      </c>
      <c r="G372" s="35"/>
      <c r="H372" s="40"/>
    </row>
    <row r="373" spans="1:8" s="2" customFormat="1" ht="16.899999999999999" customHeight="1">
      <c r="A373" s="35"/>
      <c r="B373" s="40"/>
      <c r="C373" s="259" t="s">
        <v>1478</v>
      </c>
      <c r="D373" s="35"/>
      <c r="E373" s="35"/>
      <c r="F373" s="35"/>
      <c r="G373" s="35"/>
      <c r="H373" s="40"/>
    </row>
    <row r="374" spans="1:8" s="2" customFormat="1" ht="16.899999999999999" customHeight="1">
      <c r="A374" s="35"/>
      <c r="B374" s="40"/>
      <c r="C374" s="257" t="s">
        <v>947</v>
      </c>
      <c r="D374" s="257" t="s">
        <v>1500</v>
      </c>
      <c r="E374" s="18" t="s">
        <v>559</v>
      </c>
      <c r="F374" s="258">
        <v>48</v>
      </c>
      <c r="G374" s="35"/>
      <c r="H374" s="40"/>
    </row>
    <row r="375" spans="1:8" s="2" customFormat="1" ht="16.899999999999999" customHeight="1">
      <c r="A375" s="35"/>
      <c r="B375" s="40"/>
      <c r="C375" s="257" t="s">
        <v>987</v>
      </c>
      <c r="D375" s="257" t="s">
        <v>988</v>
      </c>
      <c r="E375" s="18" t="s">
        <v>559</v>
      </c>
      <c r="F375" s="258">
        <v>72</v>
      </c>
      <c r="G375" s="35"/>
      <c r="H375" s="40"/>
    </row>
    <row r="376" spans="1:8" s="2" customFormat="1" ht="22.5">
      <c r="A376" s="35"/>
      <c r="B376" s="40"/>
      <c r="C376" s="257" t="s">
        <v>908</v>
      </c>
      <c r="D376" s="257" t="s">
        <v>1501</v>
      </c>
      <c r="E376" s="18" t="s">
        <v>559</v>
      </c>
      <c r="F376" s="258">
        <v>48</v>
      </c>
      <c r="G376" s="35"/>
      <c r="H376" s="40"/>
    </row>
    <row r="377" spans="1:8" s="2" customFormat="1" ht="16.899999999999999" customHeight="1">
      <c r="A377" s="35"/>
      <c r="B377" s="40"/>
      <c r="C377" s="253" t="s">
        <v>1048</v>
      </c>
      <c r="D377" s="254" t="s">
        <v>1049</v>
      </c>
      <c r="E377" s="255" t="s">
        <v>559</v>
      </c>
      <c r="F377" s="256">
        <v>40</v>
      </c>
      <c r="G377" s="35"/>
      <c r="H377" s="40"/>
    </row>
    <row r="378" spans="1:8" s="2" customFormat="1" ht="16.899999999999999" customHeight="1">
      <c r="A378" s="35"/>
      <c r="B378" s="40"/>
      <c r="C378" s="257" t="s">
        <v>1048</v>
      </c>
      <c r="D378" s="257" t="s">
        <v>1078</v>
      </c>
      <c r="E378" s="18" t="s">
        <v>19</v>
      </c>
      <c r="F378" s="258">
        <v>40</v>
      </c>
      <c r="G378" s="35"/>
      <c r="H378" s="40"/>
    </row>
    <row r="379" spans="1:8" s="2" customFormat="1" ht="16.899999999999999" customHeight="1">
      <c r="A379" s="35"/>
      <c r="B379" s="40"/>
      <c r="C379" s="259" t="s">
        <v>1478</v>
      </c>
      <c r="D379" s="35"/>
      <c r="E379" s="35"/>
      <c r="F379" s="35"/>
      <c r="G379" s="35"/>
      <c r="H379" s="40"/>
    </row>
    <row r="380" spans="1:8" s="2" customFormat="1" ht="16.899999999999999" customHeight="1">
      <c r="A380" s="35"/>
      <c r="B380" s="40"/>
      <c r="C380" s="257" t="s">
        <v>1075</v>
      </c>
      <c r="D380" s="257" t="s">
        <v>1525</v>
      </c>
      <c r="E380" s="18" t="s">
        <v>559</v>
      </c>
      <c r="F380" s="258">
        <v>40</v>
      </c>
      <c r="G380" s="35"/>
      <c r="H380" s="40"/>
    </row>
    <row r="381" spans="1:8" s="2" customFormat="1" ht="16.899999999999999" customHeight="1">
      <c r="A381" s="35"/>
      <c r="B381" s="40"/>
      <c r="C381" s="257" t="s">
        <v>1067</v>
      </c>
      <c r="D381" s="257" t="s">
        <v>1526</v>
      </c>
      <c r="E381" s="18" t="s">
        <v>559</v>
      </c>
      <c r="F381" s="258">
        <v>40</v>
      </c>
      <c r="G381" s="35"/>
      <c r="H381" s="40"/>
    </row>
    <row r="382" spans="1:8" s="2" customFormat="1" ht="16.899999999999999" customHeight="1">
      <c r="A382" s="35"/>
      <c r="B382" s="40"/>
      <c r="C382" s="253" t="s">
        <v>786</v>
      </c>
      <c r="D382" s="254" t="s">
        <v>787</v>
      </c>
      <c r="E382" s="255" t="s">
        <v>230</v>
      </c>
      <c r="F382" s="256">
        <v>83.9</v>
      </c>
      <c r="G382" s="35"/>
      <c r="H382" s="40"/>
    </row>
    <row r="383" spans="1:8" s="2" customFormat="1" ht="16.899999999999999" customHeight="1">
      <c r="A383" s="35"/>
      <c r="B383" s="40"/>
      <c r="C383" s="257" t="s">
        <v>19</v>
      </c>
      <c r="D383" s="257" t="s">
        <v>815</v>
      </c>
      <c r="E383" s="18" t="s">
        <v>19</v>
      </c>
      <c r="F383" s="258">
        <v>0</v>
      </c>
      <c r="G383" s="35"/>
      <c r="H383" s="40"/>
    </row>
    <row r="384" spans="1:8" s="2" customFormat="1" ht="16.899999999999999" customHeight="1">
      <c r="A384" s="35"/>
      <c r="B384" s="40"/>
      <c r="C384" s="257" t="s">
        <v>786</v>
      </c>
      <c r="D384" s="257" t="s">
        <v>1122</v>
      </c>
      <c r="E384" s="18" t="s">
        <v>19</v>
      </c>
      <c r="F384" s="258">
        <v>83.9</v>
      </c>
      <c r="G384" s="35"/>
      <c r="H384" s="40"/>
    </row>
    <row r="385" spans="1:8" s="2" customFormat="1" ht="16.899999999999999" customHeight="1">
      <c r="A385" s="35"/>
      <c r="B385" s="40"/>
      <c r="C385" s="259" t="s">
        <v>1478</v>
      </c>
      <c r="D385" s="35"/>
      <c r="E385" s="35"/>
      <c r="F385" s="35"/>
      <c r="G385" s="35"/>
      <c r="H385" s="40"/>
    </row>
    <row r="386" spans="1:8" s="2" customFormat="1" ht="16.899999999999999" customHeight="1">
      <c r="A386" s="35"/>
      <c r="B386" s="40"/>
      <c r="C386" s="257" t="s">
        <v>812</v>
      </c>
      <c r="D386" s="257" t="s">
        <v>1488</v>
      </c>
      <c r="E386" s="18" t="s">
        <v>230</v>
      </c>
      <c r="F386" s="258">
        <v>83.9</v>
      </c>
      <c r="G386" s="35"/>
      <c r="H386" s="40"/>
    </row>
    <row r="387" spans="1:8" s="2" customFormat="1" ht="16.899999999999999" customHeight="1">
      <c r="A387" s="35"/>
      <c r="B387" s="40"/>
      <c r="C387" s="257" t="s">
        <v>892</v>
      </c>
      <c r="D387" s="257" t="s">
        <v>1502</v>
      </c>
      <c r="E387" s="18" t="s">
        <v>230</v>
      </c>
      <c r="F387" s="258">
        <v>103.2</v>
      </c>
      <c r="G387" s="35"/>
      <c r="H387" s="40"/>
    </row>
    <row r="388" spans="1:8" s="2" customFormat="1" ht="22.5">
      <c r="A388" s="35"/>
      <c r="B388" s="40"/>
      <c r="C388" s="257" t="s">
        <v>895</v>
      </c>
      <c r="D388" s="257" t="s">
        <v>1503</v>
      </c>
      <c r="E388" s="18" t="s">
        <v>230</v>
      </c>
      <c r="F388" s="258">
        <v>83.9</v>
      </c>
      <c r="G388" s="35"/>
      <c r="H388" s="40"/>
    </row>
    <row r="389" spans="1:8" s="2" customFormat="1" ht="16.899999999999999" customHeight="1">
      <c r="A389" s="35"/>
      <c r="B389" s="40"/>
      <c r="C389" s="253" t="s">
        <v>796</v>
      </c>
      <c r="D389" s="254" t="s">
        <v>797</v>
      </c>
      <c r="E389" s="255" t="s">
        <v>230</v>
      </c>
      <c r="F389" s="256">
        <v>19.3</v>
      </c>
      <c r="G389" s="35"/>
      <c r="H389" s="40"/>
    </row>
    <row r="390" spans="1:8" s="2" customFormat="1" ht="16.899999999999999" customHeight="1">
      <c r="A390" s="35"/>
      <c r="B390" s="40"/>
      <c r="C390" s="257" t="s">
        <v>796</v>
      </c>
      <c r="D390" s="257" t="s">
        <v>818</v>
      </c>
      <c r="E390" s="18" t="s">
        <v>19</v>
      </c>
      <c r="F390" s="258">
        <v>19.3</v>
      </c>
      <c r="G390" s="35"/>
      <c r="H390" s="40"/>
    </row>
    <row r="391" spans="1:8" s="2" customFormat="1" ht="16.899999999999999" customHeight="1">
      <c r="A391" s="35"/>
      <c r="B391" s="40"/>
      <c r="C391" s="259" t="s">
        <v>1478</v>
      </c>
      <c r="D391" s="35"/>
      <c r="E391" s="35"/>
      <c r="F391" s="35"/>
      <c r="G391" s="35"/>
      <c r="H391" s="40"/>
    </row>
    <row r="392" spans="1:8" s="2" customFormat="1" ht="16.899999999999999" customHeight="1">
      <c r="A392" s="35"/>
      <c r="B392" s="40"/>
      <c r="C392" s="257" t="s">
        <v>812</v>
      </c>
      <c r="D392" s="257" t="s">
        <v>1488</v>
      </c>
      <c r="E392" s="18" t="s">
        <v>230</v>
      </c>
      <c r="F392" s="258">
        <v>83.9</v>
      </c>
      <c r="G392" s="35"/>
      <c r="H392" s="40"/>
    </row>
    <row r="393" spans="1:8" s="2" customFormat="1" ht="16.899999999999999" customHeight="1">
      <c r="A393" s="35"/>
      <c r="B393" s="40"/>
      <c r="C393" s="257" t="s">
        <v>801</v>
      </c>
      <c r="D393" s="257" t="s">
        <v>1504</v>
      </c>
      <c r="E393" s="18" t="s">
        <v>230</v>
      </c>
      <c r="F393" s="258">
        <v>19.3</v>
      </c>
      <c r="G393" s="35"/>
      <c r="H393" s="40"/>
    </row>
    <row r="394" spans="1:8" s="2" customFormat="1" ht="16.899999999999999" customHeight="1">
      <c r="A394" s="35"/>
      <c r="B394" s="40"/>
      <c r="C394" s="257" t="s">
        <v>805</v>
      </c>
      <c r="D394" s="257" t="s">
        <v>1505</v>
      </c>
      <c r="E394" s="18" t="s">
        <v>230</v>
      </c>
      <c r="F394" s="258">
        <v>19.3</v>
      </c>
      <c r="G394" s="35"/>
      <c r="H394" s="40"/>
    </row>
    <row r="395" spans="1:8" s="2" customFormat="1" ht="16.899999999999999" customHeight="1">
      <c r="A395" s="35"/>
      <c r="B395" s="40"/>
      <c r="C395" s="257" t="s">
        <v>228</v>
      </c>
      <c r="D395" s="257" t="s">
        <v>1506</v>
      </c>
      <c r="E395" s="18" t="s">
        <v>230</v>
      </c>
      <c r="F395" s="258">
        <v>19.3</v>
      </c>
      <c r="G395" s="35"/>
      <c r="H395" s="40"/>
    </row>
    <row r="396" spans="1:8" s="2" customFormat="1" ht="16.899999999999999" customHeight="1">
      <c r="A396" s="35"/>
      <c r="B396" s="40"/>
      <c r="C396" s="257" t="s">
        <v>809</v>
      </c>
      <c r="D396" s="257" t="s">
        <v>1507</v>
      </c>
      <c r="E396" s="18" t="s">
        <v>230</v>
      </c>
      <c r="F396" s="258">
        <v>19.3</v>
      </c>
      <c r="G396" s="35"/>
      <c r="H396" s="40"/>
    </row>
    <row r="397" spans="1:8" s="2" customFormat="1" ht="16.899999999999999" customHeight="1">
      <c r="A397" s="35"/>
      <c r="B397" s="40"/>
      <c r="C397" s="257" t="s">
        <v>880</v>
      </c>
      <c r="D397" s="257" t="s">
        <v>1508</v>
      </c>
      <c r="E397" s="18" t="s">
        <v>230</v>
      </c>
      <c r="F397" s="258">
        <v>19.3</v>
      </c>
      <c r="G397" s="35"/>
      <c r="H397" s="40"/>
    </row>
    <row r="398" spans="1:8" s="2" customFormat="1" ht="16.899999999999999" customHeight="1">
      <c r="A398" s="35"/>
      <c r="B398" s="40"/>
      <c r="C398" s="257" t="s">
        <v>883</v>
      </c>
      <c r="D398" s="257" t="s">
        <v>1509</v>
      </c>
      <c r="E398" s="18" t="s">
        <v>230</v>
      </c>
      <c r="F398" s="258">
        <v>19.3</v>
      </c>
      <c r="G398" s="35"/>
      <c r="H398" s="40"/>
    </row>
    <row r="399" spans="1:8" s="2" customFormat="1" ht="16.899999999999999" customHeight="1">
      <c r="A399" s="35"/>
      <c r="B399" s="40"/>
      <c r="C399" s="257" t="s">
        <v>886</v>
      </c>
      <c r="D399" s="257" t="s">
        <v>1510</v>
      </c>
      <c r="E399" s="18" t="s">
        <v>230</v>
      </c>
      <c r="F399" s="258">
        <v>19.3</v>
      </c>
      <c r="G399" s="35"/>
      <c r="H399" s="40"/>
    </row>
    <row r="400" spans="1:8" s="2" customFormat="1" ht="16.899999999999999" customHeight="1">
      <c r="A400" s="35"/>
      <c r="B400" s="40"/>
      <c r="C400" s="257" t="s">
        <v>889</v>
      </c>
      <c r="D400" s="257" t="s">
        <v>1511</v>
      </c>
      <c r="E400" s="18" t="s">
        <v>230</v>
      </c>
      <c r="F400" s="258">
        <v>19.3</v>
      </c>
      <c r="G400" s="35"/>
      <c r="H400" s="40"/>
    </row>
    <row r="401" spans="1:8" s="2" customFormat="1" ht="16.899999999999999" customHeight="1">
      <c r="A401" s="35"/>
      <c r="B401" s="40"/>
      <c r="C401" s="257" t="s">
        <v>892</v>
      </c>
      <c r="D401" s="257" t="s">
        <v>1502</v>
      </c>
      <c r="E401" s="18" t="s">
        <v>230</v>
      </c>
      <c r="F401" s="258">
        <v>103.2</v>
      </c>
      <c r="G401" s="35"/>
      <c r="H401" s="40"/>
    </row>
    <row r="402" spans="1:8" s="2" customFormat="1" ht="16.899999999999999" customHeight="1">
      <c r="A402" s="35"/>
      <c r="B402" s="40"/>
      <c r="C402" s="257" t="s">
        <v>898</v>
      </c>
      <c r="D402" s="257" t="s">
        <v>1512</v>
      </c>
      <c r="E402" s="18" t="s">
        <v>230</v>
      </c>
      <c r="F402" s="258">
        <v>19.3</v>
      </c>
      <c r="G402" s="35"/>
      <c r="H402" s="40"/>
    </row>
    <row r="403" spans="1:8" s="2" customFormat="1" ht="16.899999999999999" customHeight="1">
      <c r="A403" s="35"/>
      <c r="B403" s="40"/>
      <c r="C403" s="253" t="s">
        <v>654</v>
      </c>
      <c r="D403" s="254" t="s">
        <v>655</v>
      </c>
      <c r="E403" s="255" t="s">
        <v>230</v>
      </c>
      <c r="F403" s="256">
        <v>19.350000000000001</v>
      </c>
      <c r="G403" s="35"/>
      <c r="H403" s="40"/>
    </row>
    <row r="404" spans="1:8" s="2" customFormat="1" ht="16.899999999999999" customHeight="1">
      <c r="A404" s="35"/>
      <c r="B404" s="40"/>
      <c r="C404" s="257" t="s">
        <v>654</v>
      </c>
      <c r="D404" s="257" t="s">
        <v>1131</v>
      </c>
      <c r="E404" s="18" t="s">
        <v>19</v>
      </c>
      <c r="F404" s="258">
        <v>19.350000000000001</v>
      </c>
      <c r="G404" s="35"/>
      <c r="H404" s="40"/>
    </row>
    <row r="405" spans="1:8" s="2" customFormat="1" ht="16.899999999999999" customHeight="1">
      <c r="A405" s="35"/>
      <c r="B405" s="40"/>
      <c r="C405" s="259" t="s">
        <v>1478</v>
      </c>
      <c r="D405" s="35"/>
      <c r="E405" s="35"/>
      <c r="F405" s="35"/>
      <c r="G405" s="35"/>
      <c r="H405" s="40"/>
    </row>
    <row r="406" spans="1:8" s="2" customFormat="1" ht="16.899999999999999" customHeight="1">
      <c r="A406" s="35"/>
      <c r="B406" s="40"/>
      <c r="C406" s="257" t="s">
        <v>471</v>
      </c>
      <c r="D406" s="257" t="s">
        <v>472</v>
      </c>
      <c r="E406" s="18" t="s">
        <v>230</v>
      </c>
      <c r="F406" s="258">
        <v>19.350000000000001</v>
      </c>
      <c r="G406" s="35"/>
      <c r="H406" s="40"/>
    </row>
    <row r="407" spans="1:8" s="2" customFormat="1" ht="16.899999999999999" customHeight="1">
      <c r="A407" s="35"/>
      <c r="B407" s="40"/>
      <c r="C407" s="257" t="s">
        <v>608</v>
      </c>
      <c r="D407" s="257" t="s">
        <v>1479</v>
      </c>
      <c r="E407" s="18" t="s">
        <v>230</v>
      </c>
      <c r="F407" s="258">
        <v>19.350000000000001</v>
      </c>
      <c r="G407" s="35"/>
      <c r="H407" s="40"/>
    </row>
    <row r="408" spans="1:8" s="2" customFormat="1" ht="16.899999999999999" customHeight="1">
      <c r="A408" s="35"/>
      <c r="B408" s="40"/>
      <c r="C408" s="253" t="s">
        <v>769</v>
      </c>
      <c r="D408" s="254" t="s">
        <v>770</v>
      </c>
      <c r="E408" s="255" t="s">
        <v>248</v>
      </c>
      <c r="F408" s="256">
        <v>1.32</v>
      </c>
      <c r="G408" s="35"/>
      <c r="H408" s="40"/>
    </row>
    <row r="409" spans="1:8" s="2" customFormat="1" ht="16.899999999999999" customHeight="1">
      <c r="A409" s="35"/>
      <c r="B409" s="40"/>
      <c r="C409" s="257" t="s">
        <v>769</v>
      </c>
      <c r="D409" s="257" t="s">
        <v>863</v>
      </c>
      <c r="E409" s="18" t="s">
        <v>19</v>
      </c>
      <c r="F409" s="258">
        <v>1.32</v>
      </c>
      <c r="G409" s="35"/>
      <c r="H409" s="40"/>
    </row>
    <row r="410" spans="1:8" s="2" customFormat="1" ht="16.899999999999999" customHeight="1">
      <c r="A410" s="35"/>
      <c r="B410" s="40"/>
      <c r="C410" s="259" t="s">
        <v>1478</v>
      </c>
      <c r="D410" s="35"/>
      <c r="E410" s="35"/>
      <c r="F410" s="35"/>
      <c r="G410" s="35"/>
      <c r="H410" s="40"/>
    </row>
    <row r="411" spans="1:8" s="2" customFormat="1" ht="16.899999999999999" customHeight="1">
      <c r="A411" s="35"/>
      <c r="B411" s="40"/>
      <c r="C411" s="257" t="s">
        <v>860</v>
      </c>
      <c r="D411" s="257" t="s">
        <v>1513</v>
      </c>
      <c r="E411" s="18" t="s">
        <v>248</v>
      </c>
      <c r="F411" s="258">
        <v>1.32</v>
      </c>
      <c r="G411" s="35"/>
      <c r="H411" s="40"/>
    </row>
    <row r="412" spans="1:8" s="2" customFormat="1" ht="16.899999999999999" customHeight="1">
      <c r="A412" s="35"/>
      <c r="B412" s="40"/>
      <c r="C412" s="257" t="s">
        <v>274</v>
      </c>
      <c r="D412" s="257" t="s">
        <v>1514</v>
      </c>
      <c r="E412" s="18" t="s">
        <v>248</v>
      </c>
      <c r="F412" s="258">
        <v>33.293999999999997</v>
      </c>
      <c r="G412" s="35"/>
      <c r="H412" s="40"/>
    </row>
    <row r="413" spans="1:8" s="2" customFormat="1" ht="16.899999999999999" customHeight="1">
      <c r="A413" s="35"/>
      <c r="B413" s="40"/>
      <c r="C413" s="253" t="s">
        <v>781</v>
      </c>
      <c r="D413" s="254" t="s">
        <v>782</v>
      </c>
      <c r="E413" s="255" t="s">
        <v>248</v>
      </c>
      <c r="F413" s="256">
        <v>8</v>
      </c>
      <c r="G413" s="35"/>
      <c r="H413" s="40"/>
    </row>
    <row r="414" spans="1:8" s="2" customFormat="1" ht="16.899999999999999" customHeight="1">
      <c r="A414" s="35"/>
      <c r="B414" s="40"/>
      <c r="C414" s="257" t="s">
        <v>781</v>
      </c>
      <c r="D414" s="257" t="s">
        <v>831</v>
      </c>
      <c r="E414" s="18" t="s">
        <v>19</v>
      </c>
      <c r="F414" s="258">
        <v>8</v>
      </c>
      <c r="G414" s="35"/>
      <c r="H414" s="40"/>
    </row>
    <row r="415" spans="1:8" s="2" customFormat="1" ht="16.899999999999999" customHeight="1">
      <c r="A415" s="35"/>
      <c r="B415" s="40"/>
      <c r="C415" s="259" t="s">
        <v>1478</v>
      </c>
      <c r="D415" s="35"/>
      <c r="E415" s="35"/>
      <c r="F415" s="35"/>
      <c r="G415" s="35"/>
      <c r="H415" s="40"/>
    </row>
    <row r="416" spans="1:8" s="2" customFormat="1" ht="16.899999999999999" customHeight="1">
      <c r="A416" s="35"/>
      <c r="B416" s="40"/>
      <c r="C416" s="257" t="s">
        <v>828</v>
      </c>
      <c r="D416" s="257" t="s">
        <v>1515</v>
      </c>
      <c r="E416" s="18" t="s">
        <v>248</v>
      </c>
      <c r="F416" s="258">
        <v>8</v>
      </c>
      <c r="G416" s="35"/>
      <c r="H416" s="40"/>
    </row>
    <row r="417" spans="1:8" s="2" customFormat="1" ht="16.899999999999999" customHeight="1">
      <c r="A417" s="35"/>
      <c r="B417" s="40"/>
      <c r="C417" s="257" t="s">
        <v>246</v>
      </c>
      <c r="D417" s="257" t="s">
        <v>1516</v>
      </c>
      <c r="E417" s="18" t="s">
        <v>248</v>
      </c>
      <c r="F417" s="258">
        <v>51.57</v>
      </c>
      <c r="G417" s="35"/>
      <c r="H417" s="40"/>
    </row>
    <row r="418" spans="1:8" s="2" customFormat="1" ht="16.899999999999999" customHeight="1">
      <c r="A418" s="35"/>
      <c r="B418" s="40"/>
      <c r="C418" s="253" t="s">
        <v>778</v>
      </c>
      <c r="D418" s="254" t="s">
        <v>779</v>
      </c>
      <c r="E418" s="255" t="s">
        <v>248</v>
      </c>
      <c r="F418" s="256">
        <v>51.57</v>
      </c>
      <c r="G418" s="35"/>
      <c r="H418" s="40"/>
    </row>
    <row r="419" spans="1:8" s="2" customFormat="1" ht="16.899999999999999" customHeight="1">
      <c r="A419" s="35"/>
      <c r="B419" s="40"/>
      <c r="C419" s="257" t="s">
        <v>19</v>
      </c>
      <c r="D419" s="257" t="s">
        <v>1125</v>
      </c>
      <c r="E419" s="18" t="s">
        <v>19</v>
      </c>
      <c r="F419" s="258">
        <v>59.57</v>
      </c>
      <c r="G419" s="35"/>
      <c r="H419" s="40"/>
    </row>
    <row r="420" spans="1:8" s="2" customFormat="1" ht="16.899999999999999" customHeight="1">
      <c r="A420" s="35"/>
      <c r="B420" s="40"/>
      <c r="C420" s="257" t="s">
        <v>19</v>
      </c>
      <c r="D420" s="257" t="s">
        <v>827</v>
      </c>
      <c r="E420" s="18" t="s">
        <v>19</v>
      </c>
      <c r="F420" s="258">
        <v>-8</v>
      </c>
      <c r="G420" s="35"/>
      <c r="H420" s="40"/>
    </row>
    <row r="421" spans="1:8" s="2" customFormat="1" ht="16.899999999999999" customHeight="1">
      <c r="A421" s="35"/>
      <c r="B421" s="40"/>
      <c r="C421" s="257" t="s">
        <v>778</v>
      </c>
      <c r="D421" s="257" t="s">
        <v>245</v>
      </c>
      <c r="E421" s="18" t="s">
        <v>19</v>
      </c>
      <c r="F421" s="258">
        <v>51.57</v>
      </c>
      <c r="G421" s="35"/>
      <c r="H421" s="40"/>
    </row>
    <row r="422" spans="1:8" s="2" customFormat="1" ht="16.899999999999999" customHeight="1">
      <c r="A422" s="35"/>
      <c r="B422" s="40"/>
      <c r="C422" s="259" t="s">
        <v>1478</v>
      </c>
      <c r="D422" s="35"/>
      <c r="E422" s="35"/>
      <c r="F422" s="35"/>
      <c r="G422" s="35"/>
      <c r="H422" s="40"/>
    </row>
    <row r="423" spans="1:8" s="2" customFormat="1" ht="16.899999999999999" customHeight="1">
      <c r="A423" s="35"/>
      <c r="B423" s="40"/>
      <c r="C423" s="257" t="s">
        <v>246</v>
      </c>
      <c r="D423" s="257" t="s">
        <v>1516</v>
      </c>
      <c r="E423" s="18" t="s">
        <v>248</v>
      </c>
      <c r="F423" s="258">
        <v>51.57</v>
      </c>
      <c r="G423" s="35"/>
      <c r="H423" s="40"/>
    </row>
    <row r="424" spans="1:8" s="2" customFormat="1" ht="22.5">
      <c r="A424" s="35"/>
      <c r="B424" s="40"/>
      <c r="C424" s="257" t="s">
        <v>832</v>
      </c>
      <c r="D424" s="257" t="s">
        <v>1517</v>
      </c>
      <c r="E424" s="18" t="s">
        <v>248</v>
      </c>
      <c r="F424" s="258">
        <v>18.276</v>
      </c>
      <c r="G424" s="35"/>
      <c r="H424" s="40"/>
    </row>
    <row r="425" spans="1:8" s="2" customFormat="1" ht="22.5">
      <c r="A425" s="35"/>
      <c r="B425" s="40"/>
      <c r="C425" s="257" t="s">
        <v>836</v>
      </c>
      <c r="D425" s="257" t="s">
        <v>1518</v>
      </c>
      <c r="E425" s="18" t="s">
        <v>248</v>
      </c>
      <c r="F425" s="258">
        <v>182.76</v>
      </c>
      <c r="G425" s="35"/>
      <c r="H425" s="40"/>
    </row>
    <row r="426" spans="1:8" s="2" customFormat="1" ht="16.899999999999999" customHeight="1">
      <c r="A426" s="35"/>
      <c r="B426" s="40"/>
      <c r="C426" s="257" t="s">
        <v>844</v>
      </c>
      <c r="D426" s="257" t="s">
        <v>1519</v>
      </c>
      <c r="E426" s="18" t="s">
        <v>248</v>
      </c>
      <c r="F426" s="258">
        <v>18.276</v>
      </c>
      <c r="G426" s="35"/>
      <c r="H426" s="40"/>
    </row>
    <row r="427" spans="1:8" s="2" customFormat="1" ht="16.899999999999999" customHeight="1">
      <c r="A427" s="35"/>
      <c r="B427" s="40"/>
      <c r="C427" s="257" t="s">
        <v>274</v>
      </c>
      <c r="D427" s="257" t="s">
        <v>1514</v>
      </c>
      <c r="E427" s="18" t="s">
        <v>248</v>
      </c>
      <c r="F427" s="258">
        <v>33.293999999999997</v>
      </c>
      <c r="G427" s="35"/>
      <c r="H427" s="40"/>
    </row>
    <row r="428" spans="1:8" s="2" customFormat="1" ht="16.899999999999999" customHeight="1">
      <c r="A428" s="35"/>
      <c r="B428" s="40"/>
      <c r="C428" s="253" t="s">
        <v>775</v>
      </c>
      <c r="D428" s="254" t="s">
        <v>776</v>
      </c>
      <c r="E428" s="255" t="s">
        <v>248</v>
      </c>
      <c r="F428" s="256">
        <v>33.293999999999997</v>
      </c>
      <c r="G428" s="35"/>
      <c r="H428" s="40"/>
    </row>
    <row r="429" spans="1:8" s="2" customFormat="1" ht="16.899999999999999" customHeight="1">
      <c r="A429" s="35"/>
      <c r="B429" s="40"/>
      <c r="C429" s="257" t="s">
        <v>19</v>
      </c>
      <c r="D429" s="257" t="s">
        <v>848</v>
      </c>
      <c r="E429" s="18" t="s">
        <v>19</v>
      </c>
      <c r="F429" s="258">
        <v>51.57</v>
      </c>
      <c r="G429" s="35"/>
      <c r="H429" s="40"/>
    </row>
    <row r="430" spans="1:8" s="2" customFormat="1" ht="16.899999999999999" customHeight="1">
      <c r="A430" s="35"/>
      <c r="B430" s="40"/>
      <c r="C430" s="257" t="s">
        <v>19</v>
      </c>
      <c r="D430" s="257" t="s">
        <v>849</v>
      </c>
      <c r="E430" s="18" t="s">
        <v>19</v>
      </c>
      <c r="F430" s="258">
        <v>-18.276</v>
      </c>
      <c r="G430" s="35"/>
      <c r="H430" s="40"/>
    </row>
    <row r="431" spans="1:8" s="2" customFormat="1" ht="16.899999999999999" customHeight="1">
      <c r="A431" s="35"/>
      <c r="B431" s="40"/>
      <c r="C431" s="257" t="s">
        <v>775</v>
      </c>
      <c r="D431" s="257" t="s">
        <v>245</v>
      </c>
      <c r="E431" s="18" t="s">
        <v>19</v>
      </c>
      <c r="F431" s="258">
        <v>33.293999999999997</v>
      </c>
      <c r="G431" s="35"/>
      <c r="H431" s="40"/>
    </row>
    <row r="432" spans="1:8" s="2" customFormat="1" ht="16.899999999999999" customHeight="1">
      <c r="A432" s="35"/>
      <c r="B432" s="40"/>
      <c r="C432" s="259" t="s">
        <v>1478</v>
      </c>
      <c r="D432" s="35"/>
      <c r="E432" s="35"/>
      <c r="F432" s="35"/>
      <c r="G432" s="35"/>
      <c r="H432" s="40"/>
    </row>
    <row r="433" spans="1:8" s="2" customFormat="1" ht="16.899999999999999" customHeight="1">
      <c r="A433" s="35"/>
      <c r="B433" s="40"/>
      <c r="C433" s="257" t="s">
        <v>274</v>
      </c>
      <c r="D433" s="257" t="s">
        <v>1514</v>
      </c>
      <c r="E433" s="18" t="s">
        <v>248</v>
      </c>
      <c r="F433" s="258">
        <v>33.293999999999997</v>
      </c>
      <c r="G433" s="35"/>
      <c r="H433" s="40"/>
    </row>
    <row r="434" spans="1:8" s="2" customFormat="1" ht="22.5">
      <c r="A434" s="35"/>
      <c r="B434" s="40"/>
      <c r="C434" s="257" t="s">
        <v>832</v>
      </c>
      <c r="D434" s="257" t="s">
        <v>1517</v>
      </c>
      <c r="E434" s="18" t="s">
        <v>248</v>
      </c>
      <c r="F434" s="258">
        <v>18.276</v>
      </c>
      <c r="G434" s="35"/>
      <c r="H434" s="40"/>
    </row>
    <row r="435" spans="1:8" s="2" customFormat="1" ht="22.5">
      <c r="A435" s="35"/>
      <c r="B435" s="40"/>
      <c r="C435" s="257" t="s">
        <v>836</v>
      </c>
      <c r="D435" s="257" t="s">
        <v>1518</v>
      </c>
      <c r="E435" s="18" t="s">
        <v>248</v>
      </c>
      <c r="F435" s="258">
        <v>182.76</v>
      </c>
      <c r="G435" s="35"/>
      <c r="H435" s="40"/>
    </row>
    <row r="436" spans="1:8" s="2" customFormat="1" ht="16.899999999999999" customHeight="1">
      <c r="A436" s="35"/>
      <c r="B436" s="40"/>
      <c r="C436" s="257" t="s">
        <v>844</v>
      </c>
      <c r="D436" s="257" t="s">
        <v>1519</v>
      </c>
      <c r="E436" s="18" t="s">
        <v>248</v>
      </c>
      <c r="F436" s="258">
        <v>18.276</v>
      </c>
      <c r="G436" s="35"/>
      <c r="H436" s="40"/>
    </row>
    <row r="437" spans="1:8" s="2" customFormat="1" ht="16.899999999999999" customHeight="1">
      <c r="A437" s="35"/>
      <c r="B437" s="40"/>
      <c r="C437" s="253" t="s">
        <v>772</v>
      </c>
      <c r="D437" s="254" t="s">
        <v>773</v>
      </c>
      <c r="E437" s="255" t="s">
        <v>248</v>
      </c>
      <c r="F437" s="256">
        <v>18.84</v>
      </c>
      <c r="G437" s="35"/>
      <c r="H437" s="40"/>
    </row>
    <row r="438" spans="1:8" s="2" customFormat="1" ht="16.899999999999999" customHeight="1">
      <c r="A438" s="35"/>
      <c r="B438" s="40"/>
      <c r="C438" s="257" t="s">
        <v>19</v>
      </c>
      <c r="D438" s="257" t="s">
        <v>867</v>
      </c>
      <c r="E438" s="18" t="s">
        <v>19</v>
      </c>
      <c r="F438" s="258">
        <v>0</v>
      </c>
      <c r="G438" s="35"/>
      <c r="H438" s="40"/>
    </row>
    <row r="439" spans="1:8" s="2" customFormat="1" ht="16.899999999999999" customHeight="1">
      <c r="A439" s="35"/>
      <c r="B439" s="40"/>
      <c r="C439" s="257" t="s">
        <v>19</v>
      </c>
      <c r="D439" s="257" t="s">
        <v>868</v>
      </c>
      <c r="E439" s="18" t="s">
        <v>19</v>
      </c>
      <c r="F439" s="258">
        <v>15.84</v>
      </c>
      <c r="G439" s="35"/>
      <c r="H439" s="40"/>
    </row>
    <row r="440" spans="1:8" s="2" customFormat="1" ht="16.899999999999999" customHeight="1">
      <c r="A440" s="35"/>
      <c r="B440" s="40"/>
      <c r="C440" s="257" t="s">
        <v>19</v>
      </c>
      <c r="D440" s="257" t="s">
        <v>869</v>
      </c>
      <c r="E440" s="18" t="s">
        <v>19</v>
      </c>
      <c r="F440" s="258">
        <v>3</v>
      </c>
      <c r="G440" s="35"/>
      <c r="H440" s="40"/>
    </row>
    <row r="441" spans="1:8" s="2" customFormat="1" ht="16.899999999999999" customHeight="1">
      <c r="A441" s="35"/>
      <c r="B441" s="40"/>
      <c r="C441" s="257" t="s">
        <v>772</v>
      </c>
      <c r="D441" s="257" t="s">
        <v>245</v>
      </c>
      <c r="E441" s="18" t="s">
        <v>19</v>
      </c>
      <c r="F441" s="258">
        <v>18.84</v>
      </c>
      <c r="G441" s="35"/>
      <c r="H441" s="40"/>
    </row>
    <row r="442" spans="1:8" s="2" customFormat="1" ht="16.899999999999999" customHeight="1">
      <c r="A442" s="35"/>
      <c r="B442" s="40"/>
      <c r="C442" s="259" t="s">
        <v>1478</v>
      </c>
      <c r="D442" s="35"/>
      <c r="E442" s="35"/>
      <c r="F442" s="35"/>
      <c r="G442" s="35"/>
      <c r="H442" s="40"/>
    </row>
    <row r="443" spans="1:8" s="2" customFormat="1" ht="16.899999999999999" customHeight="1">
      <c r="A443" s="35"/>
      <c r="B443" s="40"/>
      <c r="C443" s="257" t="s">
        <v>864</v>
      </c>
      <c r="D443" s="257" t="s">
        <v>1520</v>
      </c>
      <c r="E443" s="18" t="s">
        <v>248</v>
      </c>
      <c r="F443" s="258">
        <v>18.84</v>
      </c>
      <c r="G443" s="35"/>
      <c r="H443" s="40"/>
    </row>
    <row r="444" spans="1:8" s="2" customFormat="1" ht="16.899999999999999" customHeight="1">
      <c r="A444" s="35"/>
      <c r="B444" s="40"/>
      <c r="C444" s="257" t="s">
        <v>274</v>
      </c>
      <c r="D444" s="257" t="s">
        <v>1514</v>
      </c>
      <c r="E444" s="18" t="s">
        <v>248</v>
      </c>
      <c r="F444" s="258">
        <v>33.293999999999997</v>
      </c>
      <c r="G444" s="35"/>
      <c r="H444" s="40"/>
    </row>
    <row r="445" spans="1:8" s="2" customFormat="1" ht="16.899999999999999" customHeight="1">
      <c r="A445" s="35"/>
      <c r="B445" s="40"/>
      <c r="C445" s="257" t="s">
        <v>874</v>
      </c>
      <c r="D445" s="257" t="s">
        <v>1521</v>
      </c>
      <c r="E445" s="18" t="s">
        <v>361</v>
      </c>
      <c r="F445" s="258">
        <v>0.84799999999999998</v>
      </c>
      <c r="G445" s="35"/>
      <c r="H445" s="40"/>
    </row>
    <row r="446" spans="1:8" s="2" customFormat="1" ht="16.899999999999999" customHeight="1">
      <c r="A446" s="35"/>
      <c r="B446" s="40"/>
      <c r="C446" s="257" t="s">
        <v>359</v>
      </c>
      <c r="D446" s="257" t="s">
        <v>1522</v>
      </c>
      <c r="E446" s="18" t="s">
        <v>361</v>
      </c>
      <c r="F446" s="258">
        <v>0.754</v>
      </c>
      <c r="G446" s="35"/>
      <c r="H446" s="40"/>
    </row>
    <row r="447" spans="1:8" s="2" customFormat="1" ht="26.45" customHeight="1">
      <c r="A447" s="35"/>
      <c r="B447" s="40"/>
      <c r="C447" s="252" t="s">
        <v>1531</v>
      </c>
      <c r="D447" s="252" t="s">
        <v>132</v>
      </c>
      <c r="E447" s="35"/>
      <c r="F447" s="35"/>
      <c r="G447" s="35"/>
      <c r="H447" s="40"/>
    </row>
    <row r="448" spans="1:8" s="2" customFormat="1" ht="16.899999999999999" customHeight="1">
      <c r="A448" s="35"/>
      <c r="B448" s="40"/>
      <c r="C448" s="253" t="s">
        <v>654</v>
      </c>
      <c r="D448" s="254" t="s">
        <v>655</v>
      </c>
      <c r="E448" s="255" t="s">
        <v>230</v>
      </c>
      <c r="F448" s="256">
        <v>39.058</v>
      </c>
      <c r="G448" s="35"/>
      <c r="H448" s="40"/>
    </row>
    <row r="449" spans="1:8" s="2" customFormat="1" ht="16.899999999999999" customHeight="1">
      <c r="A449" s="35"/>
      <c r="B449" s="40"/>
      <c r="C449" s="257" t="s">
        <v>654</v>
      </c>
      <c r="D449" s="257" t="s">
        <v>1147</v>
      </c>
      <c r="E449" s="18" t="s">
        <v>19</v>
      </c>
      <c r="F449" s="258">
        <v>39.058</v>
      </c>
      <c r="G449" s="35"/>
      <c r="H449" s="40"/>
    </row>
    <row r="450" spans="1:8" s="2" customFormat="1" ht="16.899999999999999" customHeight="1">
      <c r="A450" s="35"/>
      <c r="B450" s="40"/>
      <c r="C450" s="259" t="s">
        <v>1478</v>
      </c>
      <c r="D450" s="35"/>
      <c r="E450" s="35"/>
      <c r="F450" s="35"/>
      <c r="G450" s="35"/>
      <c r="H450" s="40"/>
    </row>
    <row r="451" spans="1:8" s="2" customFormat="1" ht="16.899999999999999" customHeight="1">
      <c r="A451" s="35"/>
      <c r="B451" s="40"/>
      <c r="C451" s="257" t="s">
        <v>471</v>
      </c>
      <c r="D451" s="257" t="s">
        <v>472</v>
      </c>
      <c r="E451" s="18" t="s">
        <v>230</v>
      </c>
      <c r="F451" s="258">
        <v>39.058</v>
      </c>
      <c r="G451" s="35"/>
      <c r="H451" s="40"/>
    </row>
    <row r="452" spans="1:8" s="2" customFormat="1" ht="16.899999999999999" customHeight="1">
      <c r="A452" s="35"/>
      <c r="B452" s="40"/>
      <c r="C452" s="257" t="s">
        <v>608</v>
      </c>
      <c r="D452" s="257" t="s">
        <v>1479</v>
      </c>
      <c r="E452" s="18" t="s">
        <v>230</v>
      </c>
      <c r="F452" s="258">
        <v>39.058</v>
      </c>
      <c r="G452" s="35"/>
      <c r="H452" s="40"/>
    </row>
    <row r="453" spans="1:8" s="2" customFormat="1" ht="26.45" customHeight="1">
      <c r="A453" s="35"/>
      <c r="B453" s="40"/>
      <c r="C453" s="252" t="s">
        <v>1532</v>
      </c>
      <c r="D453" s="252" t="s">
        <v>135</v>
      </c>
      <c r="E453" s="35"/>
      <c r="F453" s="35"/>
      <c r="G453" s="35"/>
      <c r="H453" s="40"/>
    </row>
    <row r="454" spans="1:8" s="2" customFormat="1" ht="16.899999999999999" customHeight="1">
      <c r="A454" s="35"/>
      <c r="B454" s="40"/>
      <c r="C454" s="253" t="s">
        <v>654</v>
      </c>
      <c r="D454" s="254" t="s">
        <v>655</v>
      </c>
      <c r="E454" s="255" t="s">
        <v>230</v>
      </c>
      <c r="F454" s="256">
        <v>45.508000000000003</v>
      </c>
      <c r="G454" s="35"/>
      <c r="H454" s="40"/>
    </row>
    <row r="455" spans="1:8" s="2" customFormat="1" ht="16.899999999999999" customHeight="1">
      <c r="A455" s="35"/>
      <c r="B455" s="40"/>
      <c r="C455" s="257" t="s">
        <v>654</v>
      </c>
      <c r="D455" s="257" t="s">
        <v>1157</v>
      </c>
      <c r="E455" s="18" t="s">
        <v>19</v>
      </c>
      <c r="F455" s="258">
        <v>45.508000000000003</v>
      </c>
      <c r="G455" s="35"/>
      <c r="H455" s="40"/>
    </row>
    <row r="456" spans="1:8" s="2" customFormat="1" ht="16.899999999999999" customHeight="1">
      <c r="A456" s="35"/>
      <c r="B456" s="40"/>
      <c r="C456" s="259" t="s">
        <v>1478</v>
      </c>
      <c r="D456" s="35"/>
      <c r="E456" s="35"/>
      <c r="F456" s="35"/>
      <c r="G456" s="35"/>
      <c r="H456" s="40"/>
    </row>
    <row r="457" spans="1:8" s="2" customFormat="1" ht="16.899999999999999" customHeight="1">
      <c r="A457" s="35"/>
      <c r="B457" s="40"/>
      <c r="C457" s="257" t="s">
        <v>471</v>
      </c>
      <c r="D457" s="257" t="s">
        <v>472</v>
      </c>
      <c r="E457" s="18" t="s">
        <v>230</v>
      </c>
      <c r="F457" s="258">
        <v>45.508000000000003</v>
      </c>
      <c r="G457" s="35"/>
      <c r="H457" s="40"/>
    </row>
    <row r="458" spans="1:8" s="2" customFormat="1" ht="16.899999999999999" customHeight="1">
      <c r="A458" s="35"/>
      <c r="B458" s="40"/>
      <c r="C458" s="257" t="s">
        <v>608</v>
      </c>
      <c r="D458" s="257" t="s">
        <v>1479</v>
      </c>
      <c r="E458" s="18" t="s">
        <v>230</v>
      </c>
      <c r="F458" s="258">
        <v>45.508000000000003</v>
      </c>
      <c r="G458" s="35"/>
      <c r="H458" s="40"/>
    </row>
    <row r="459" spans="1:8" s="2" customFormat="1" ht="26.45" customHeight="1">
      <c r="A459" s="35"/>
      <c r="B459" s="40"/>
      <c r="C459" s="252" t="s">
        <v>1533</v>
      </c>
      <c r="D459" s="252" t="s">
        <v>138</v>
      </c>
      <c r="E459" s="35"/>
      <c r="F459" s="35"/>
      <c r="G459" s="35"/>
      <c r="H459" s="40"/>
    </row>
    <row r="460" spans="1:8" s="2" customFormat="1" ht="16.899999999999999" customHeight="1">
      <c r="A460" s="35"/>
      <c r="B460" s="40"/>
      <c r="C460" s="253" t="s">
        <v>654</v>
      </c>
      <c r="D460" s="254" t="s">
        <v>655</v>
      </c>
      <c r="E460" s="255" t="s">
        <v>230</v>
      </c>
      <c r="F460" s="256">
        <v>6.45</v>
      </c>
      <c r="G460" s="35"/>
      <c r="H460" s="40"/>
    </row>
    <row r="461" spans="1:8" s="2" customFormat="1" ht="16.899999999999999" customHeight="1">
      <c r="A461" s="35"/>
      <c r="B461" s="40"/>
      <c r="C461" s="257" t="s">
        <v>654</v>
      </c>
      <c r="D461" s="257" t="s">
        <v>1167</v>
      </c>
      <c r="E461" s="18" t="s">
        <v>19</v>
      </c>
      <c r="F461" s="258">
        <v>6.45</v>
      </c>
      <c r="G461" s="35"/>
      <c r="H461" s="40"/>
    </row>
    <row r="462" spans="1:8" s="2" customFormat="1" ht="16.899999999999999" customHeight="1">
      <c r="A462" s="35"/>
      <c r="B462" s="40"/>
      <c r="C462" s="259" t="s">
        <v>1478</v>
      </c>
      <c r="D462" s="35"/>
      <c r="E462" s="35"/>
      <c r="F462" s="35"/>
      <c r="G462" s="35"/>
      <c r="H462" s="40"/>
    </row>
    <row r="463" spans="1:8" s="2" customFormat="1" ht="16.899999999999999" customHeight="1">
      <c r="A463" s="35"/>
      <c r="B463" s="40"/>
      <c r="C463" s="257" t="s">
        <v>471</v>
      </c>
      <c r="D463" s="257" t="s">
        <v>472</v>
      </c>
      <c r="E463" s="18" t="s">
        <v>230</v>
      </c>
      <c r="F463" s="258">
        <v>6.45</v>
      </c>
      <c r="G463" s="35"/>
      <c r="H463" s="40"/>
    </row>
    <row r="464" spans="1:8" s="2" customFormat="1" ht="16.899999999999999" customHeight="1">
      <c r="A464" s="35"/>
      <c r="B464" s="40"/>
      <c r="C464" s="257" t="s">
        <v>608</v>
      </c>
      <c r="D464" s="257" t="s">
        <v>1479</v>
      </c>
      <c r="E464" s="18" t="s">
        <v>230</v>
      </c>
      <c r="F464" s="258">
        <v>6.45</v>
      </c>
      <c r="G464" s="35"/>
      <c r="H464" s="40"/>
    </row>
    <row r="465" spans="1:8" s="2" customFormat="1" ht="26.45" customHeight="1">
      <c r="A465" s="35"/>
      <c r="B465" s="40"/>
      <c r="C465" s="252" t="s">
        <v>1534</v>
      </c>
      <c r="D465" s="252" t="s">
        <v>141</v>
      </c>
      <c r="E465" s="35"/>
      <c r="F465" s="35"/>
      <c r="G465" s="35"/>
      <c r="H465" s="40"/>
    </row>
    <row r="466" spans="1:8" s="2" customFormat="1" ht="16.899999999999999" customHeight="1">
      <c r="A466" s="35"/>
      <c r="B466" s="40"/>
      <c r="C466" s="253" t="s">
        <v>654</v>
      </c>
      <c r="D466" s="254" t="s">
        <v>655</v>
      </c>
      <c r="E466" s="255" t="s">
        <v>230</v>
      </c>
      <c r="F466" s="256">
        <v>36.774000000000001</v>
      </c>
      <c r="G466" s="35"/>
      <c r="H466" s="40"/>
    </row>
    <row r="467" spans="1:8" s="2" customFormat="1" ht="16.899999999999999" customHeight="1">
      <c r="A467" s="35"/>
      <c r="B467" s="40"/>
      <c r="C467" s="257" t="s">
        <v>654</v>
      </c>
      <c r="D467" s="257" t="s">
        <v>1177</v>
      </c>
      <c r="E467" s="18" t="s">
        <v>19</v>
      </c>
      <c r="F467" s="258">
        <v>36.774000000000001</v>
      </c>
      <c r="G467" s="35"/>
      <c r="H467" s="40"/>
    </row>
    <row r="468" spans="1:8" s="2" customFormat="1" ht="16.899999999999999" customHeight="1">
      <c r="A468" s="35"/>
      <c r="B468" s="40"/>
      <c r="C468" s="259" t="s">
        <v>1478</v>
      </c>
      <c r="D468" s="35"/>
      <c r="E468" s="35"/>
      <c r="F468" s="35"/>
      <c r="G468" s="35"/>
      <c r="H468" s="40"/>
    </row>
    <row r="469" spans="1:8" s="2" customFormat="1" ht="16.899999999999999" customHeight="1">
      <c r="A469" s="35"/>
      <c r="B469" s="40"/>
      <c r="C469" s="257" t="s">
        <v>471</v>
      </c>
      <c r="D469" s="257" t="s">
        <v>472</v>
      </c>
      <c r="E469" s="18" t="s">
        <v>230</v>
      </c>
      <c r="F469" s="258">
        <v>36.774000000000001</v>
      </c>
      <c r="G469" s="35"/>
      <c r="H469" s="40"/>
    </row>
    <row r="470" spans="1:8" s="2" customFormat="1" ht="16.899999999999999" customHeight="1">
      <c r="A470" s="35"/>
      <c r="B470" s="40"/>
      <c r="C470" s="257" t="s">
        <v>608</v>
      </c>
      <c r="D470" s="257" t="s">
        <v>1479</v>
      </c>
      <c r="E470" s="18" t="s">
        <v>230</v>
      </c>
      <c r="F470" s="258">
        <v>36.774000000000001</v>
      </c>
      <c r="G470" s="35"/>
      <c r="H470" s="40"/>
    </row>
    <row r="471" spans="1:8" s="2" customFormat="1" ht="26.45" customHeight="1">
      <c r="A471" s="35"/>
      <c r="B471" s="40"/>
      <c r="C471" s="252" t="s">
        <v>1535</v>
      </c>
      <c r="D471" s="252" t="s">
        <v>143</v>
      </c>
      <c r="E471" s="35"/>
      <c r="F471" s="35"/>
      <c r="G471" s="35"/>
      <c r="H471" s="40"/>
    </row>
    <row r="472" spans="1:8" s="2" customFormat="1" ht="16.899999999999999" customHeight="1">
      <c r="A472" s="35"/>
      <c r="B472" s="40"/>
      <c r="C472" s="253" t="s">
        <v>654</v>
      </c>
      <c r="D472" s="254" t="s">
        <v>655</v>
      </c>
      <c r="E472" s="255" t="s">
        <v>230</v>
      </c>
      <c r="F472" s="256">
        <v>9.5739999999999998</v>
      </c>
      <c r="G472" s="35"/>
      <c r="H472" s="40"/>
    </row>
    <row r="473" spans="1:8" s="2" customFormat="1" ht="16.899999999999999" customHeight="1">
      <c r="A473" s="35"/>
      <c r="B473" s="40"/>
      <c r="C473" s="257" t="s">
        <v>654</v>
      </c>
      <c r="D473" s="257" t="s">
        <v>1187</v>
      </c>
      <c r="E473" s="18" t="s">
        <v>19</v>
      </c>
      <c r="F473" s="258">
        <v>9.5739999999999998</v>
      </c>
      <c r="G473" s="35"/>
      <c r="H473" s="40"/>
    </row>
    <row r="474" spans="1:8" s="2" customFormat="1" ht="16.899999999999999" customHeight="1">
      <c r="A474" s="35"/>
      <c r="B474" s="40"/>
      <c r="C474" s="259" t="s">
        <v>1478</v>
      </c>
      <c r="D474" s="35"/>
      <c r="E474" s="35"/>
      <c r="F474" s="35"/>
      <c r="G474" s="35"/>
      <c r="H474" s="40"/>
    </row>
    <row r="475" spans="1:8" s="2" customFormat="1" ht="16.899999999999999" customHeight="1">
      <c r="A475" s="35"/>
      <c r="B475" s="40"/>
      <c r="C475" s="257" t="s">
        <v>471</v>
      </c>
      <c r="D475" s="257" t="s">
        <v>472</v>
      </c>
      <c r="E475" s="18" t="s">
        <v>230</v>
      </c>
      <c r="F475" s="258">
        <v>9.5739999999999998</v>
      </c>
      <c r="G475" s="35"/>
      <c r="H475" s="40"/>
    </row>
    <row r="476" spans="1:8" s="2" customFormat="1" ht="16.899999999999999" customHeight="1">
      <c r="A476" s="35"/>
      <c r="B476" s="40"/>
      <c r="C476" s="257" t="s">
        <v>608</v>
      </c>
      <c r="D476" s="257" t="s">
        <v>1479</v>
      </c>
      <c r="E476" s="18" t="s">
        <v>230</v>
      </c>
      <c r="F476" s="258">
        <v>9.5739999999999998</v>
      </c>
      <c r="G476" s="35"/>
      <c r="H476" s="40"/>
    </row>
    <row r="477" spans="1:8" s="2" customFormat="1" ht="26.45" customHeight="1">
      <c r="A477" s="35"/>
      <c r="B477" s="40"/>
      <c r="C477" s="252" t="s">
        <v>1536</v>
      </c>
      <c r="D477" s="252" t="s">
        <v>146</v>
      </c>
      <c r="E477" s="35"/>
      <c r="F477" s="35"/>
      <c r="G477" s="35"/>
      <c r="H477" s="40"/>
    </row>
    <row r="478" spans="1:8" s="2" customFormat="1" ht="16.899999999999999" customHeight="1">
      <c r="A478" s="35"/>
      <c r="B478" s="40"/>
      <c r="C478" s="253" t="s">
        <v>654</v>
      </c>
      <c r="D478" s="254" t="s">
        <v>655</v>
      </c>
      <c r="E478" s="255" t="s">
        <v>230</v>
      </c>
      <c r="F478" s="256">
        <v>30.013000000000002</v>
      </c>
      <c r="G478" s="35"/>
      <c r="H478" s="40"/>
    </row>
    <row r="479" spans="1:8" s="2" customFormat="1" ht="16.899999999999999" customHeight="1">
      <c r="A479" s="35"/>
      <c r="B479" s="40"/>
      <c r="C479" s="257" t="s">
        <v>654</v>
      </c>
      <c r="D479" s="257" t="s">
        <v>1197</v>
      </c>
      <c r="E479" s="18" t="s">
        <v>19</v>
      </c>
      <c r="F479" s="258">
        <v>30.013000000000002</v>
      </c>
      <c r="G479" s="35"/>
      <c r="H479" s="40"/>
    </row>
    <row r="480" spans="1:8" s="2" customFormat="1" ht="16.899999999999999" customHeight="1">
      <c r="A480" s="35"/>
      <c r="B480" s="40"/>
      <c r="C480" s="259" t="s">
        <v>1478</v>
      </c>
      <c r="D480" s="35"/>
      <c r="E480" s="35"/>
      <c r="F480" s="35"/>
      <c r="G480" s="35"/>
      <c r="H480" s="40"/>
    </row>
    <row r="481" spans="1:8" s="2" customFormat="1" ht="16.899999999999999" customHeight="1">
      <c r="A481" s="35"/>
      <c r="B481" s="40"/>
      <c r="C481" s="257" t="s">
        <v>471</v>
      </c>
      <c r="D481" s="257" t="s">
        <v>472</v>
      </c>
      <c r="E481" s="18" t="s">
        <v>230</v>
      </c>
      <c r="F481" s="258">
        <v>30.013000000000002</v>
      </c>
      <c r="G481" s="35"/>
      <c r="H481" s="40"/>
    </row>
    <row r="482" spans="1:8" s="2" customFormat="1" ht="16.899999999999999" customHeight="1">
      <c r="A482" s="35"/>
      <c r="B482" s="40"/>
      <c r="C482" s="257" t="s">
        <v>608</v>
      </c>
      <c r="D482" s="257" t="s">
        <v>1479</v>
      </c>
      <c r="E482" s="18" t="s">
        <v>230</v>
      </c>
      <c r="F482" s="258">
        <v>30.013000000000002</v>
      </c>
      <c r="G482" s="35"/>
      <c r="H482" s="40"/>
    </row>
    <row r="483" spans="1:8" s="2" customFormat="1" ht="26.45" customHeight="1">
      <c r="A483" s="35"/>
      <c r="B483" s="40"/>
      <c r="C483" s="252" t="s">
        <v>1537</v>
      </c>
      <c r="D483" s="252" t="s">
        <v>149</v>
      </c>
      <c r="E483" s="35"/>
      <c r="F483" s="35"/>
      <c r="G483" s="35"/>
      <c r="H483" s="40"/>
    </row>
    <row r="484" spans="1:8" s="2" customFormat="1" ht="16.899999999999999" customHeight="1">
      <c r="A484" s="35"/>
      <c r="B484" s="40"/>
      <c r="C484" s="253" t="s">
        <v>654</v>
      </c>
      <c r="D484" s="254" t="s">
        <v>655</v>
      </c>
      <c r="E484" s="255" t="s">
        <v>230</v>
      </c>
      <c r="F484" s="256">
        <v>30.013000000000002</v>
      </c>
      <c r="G484" s="35"/>
      <c r="H484" s="40"/>
    </row>
    <row r="485" spans="1:8" s="2" customFormat="1" ht="16.899999999999999" customHeight="1">
      <c r="A485" s="35"/>
      <c r="B485" s="40"/>
      <c r="C485" s="257" t="s">
        <v>654</v>
      </c>
      <c r="D485" s="257" t="s">
        <v>1197</v>
      </c>
      <c r="E485" s="18" t="s">
        <v>19</v>
      </c>
      <c r="F485" s="258">
        <v>30.013000000000002</v>
      </c>
      <c r="G485" s="35"/>
      <c r="H485" s="40"/>
    </row>
    <row r="486" spans="1:8" s="2" customFormat="1" ht="16.899999999999999" customHeight="1">
      <c r="A486" s="35"/>
      <c r="B486" s="40"/>
      <c r="C486" s="259" t="s">
        <v>1478</v>
      </c>
      <c r="D486" s="35"/>
      <c r="E486" s="35"/>
      <c r="F486" s="35"/>
      <c r="G486" s="35"/>
      <c r="H486" s="40"/>
    </row>
    <row r="487" spans="1:8" s="2" customFormat="1" ht="16.899999999999999" customHeight="1">
      <c r="A487" s="35"/>
      <c r="B487" s="40"/>
      <c r="C487" s="257" t="s">
        <v>471</v>
      </c>
      <c r="D487" s="257" t="s">
        <v>472</v>
      </c>
      <c r="E487" s="18" t="s">
        <v>230</v>
      </c>
      <c r="F487" s="258">
        <v>30.013000000000002</v>
      </c>
      <c r="G487" s="35"/>
      <c r="H487" s="40"/>
    </row>
    <row r="488" spans="1:8" s="2" customFormat="1" ht="16.899999999999999" customHeight="1">
      <c r="A488" s="35"/>
      <c r="B488" s="40"/>
      <c r="C488" s="257" t="s">
        <v>608</v>
      </c>
      <c r="D488" s="257" t="s">
        <v>1479</v>
      </c>
      <c r="E488" s="18" t="s">
        <v>230</v>
      </c>
      <c r="F488" s="258">
        <v>30.013000000000002</v>
      </c>
      <c r="G488" s="35"/>
      <c r="H488" s="40"/>
    </row>
    <row r="489" spans="1:8" s="2" customFormat="1" ht="26.45" customHeight="1">
      <c r="A489" s="35"/>
      <c r="B489" s="40"/>
      <c r="C489" s="252" t="s">
        <v>1538</v>
      </c>
      <c r="D489" s="252" t="s">
        <v>152</v>
      </c>
      <c r="E489" s="35"/>
      <c r="F489" s="35"/>
      <c r="G489" s="35"/>
      <c r="H489" s="40"/>
    </row>
    <row r="490" spans="1:8" s="2" customFormat="1" ht="16.899999999999999" customHeight="1">
      <c r="A490" s="35"/>
      <c r="B490" s="40"/>
      <c r="C490" s="253" t="s">
        <v>654</v>
      </c>
      <c r="D490" s="254" t="s">
        <v>655</v>
      </c>
      <c r="E490" s="255" t="s">
        <v>230</v>
      </c>
      <c r="F490" s="256">
        <v>28.213000000000001</v>
      </c>
      <c r="G490" s="35"/>
      <c r="H490" s="40"/>
    </row>
    <row r="491" spans="1:8" s="2" customFormat="1" ht="16.899999999999999" customHeight="1">
      <c r="A491" s="35"/>
      <c r="B491" s="40"/>
      <c r="C491" s="257" t="s">
        <v>654</v>
      </c>
      <c r="D491" s="257" t="s">
        <v>1209</v>
      </c>
      <c r="E491" s="18" t="s">
        <v>19</v>
      </c>
      <c r="F491" s="258">
        <v>28.213000000000001</v>
      </c>
      <c r="G491" s="35"/>
      <c r="H491" s="40"/>
    </row>
    <row r="492" spans="1:8" s="2" customFormat="1" ht="16.899999999999999" customHeight="1">
      <c r="A492" s="35"/>
      <c r="B492" s="40"/>
      <c r="C492" s="259" t="s">
        <v>1478</v>
      </c>
      <c r="D492" s="35"/>
      <c r="E492" s="35"/>
      <c r="F492" s="35"/>
      <c r="G492" s="35"/>
      <c r="H492" s="40"/>
    </row>
    <row r="493" spans="1:8" s="2" customFormat="1" ht="16.899999999999999" customHeight="1">
      <c r="A493" s="35"/>
      <c r="B493" s="40"/>
      <c r="C493" s="257" t="s">
        <v>471</v>
      </c>
      <c r="D493" s="257" t="s">
        <v>472</v>
      </c>
      <c r="E493" s="18" t="s">
        <v>230</v>
      </c>
      <c r="F493" s="258">
        <v>28.213000000000001</v>
      </c>
      <c r="G493" s="35"/>
      <c r="H493" s="40"/>
    </row>
    <row r="494" spans="1:8" s="2" customFormat="1" ht="16.899999999999999" customHeight="1">
      <c r="A494" s="35"/>
      <c r="B494" s="40"/>
      <c r="C494" s="257" t="s">
        <v>608</v>
      </c>
      <c r="D494" s="257" t="s">
        <v>1479</v>
      </c>
      <c r="E494" s="18" t="s">
        <v>230</v>
      </c>
      <c r="F494" s="258">
        <v>28.213000000000001</v>
      </c>
      <c r="G494" s="35"/>
      <c r="H494" s="40"/>
    </row>
    <row r="495" spans="1:8" s="2" customFormat="1" ht="26.45" customHeight="1">
      <c r="A495" s="35"/>
      <c r="B495" s="40"/>
      <c r="C495" s="252" t="s">
        <v>1539</v>
      </c>
      <c r="D495" s="252" t="s">
        <v>155</v>
      </c>
      <c r="E495" s="35"/>
      <c r="F495" s="35"/>
      <c r="G495" s="35"/>
      <c r="H495" s="40"/>
    </row>
    <row r="496" spans="1:8" s="2" customFormat="1" ht="16.899999999999999" customHeight="1">
      <c r="A496" s="35"/>
      <c r="B496" s="40"/>
      <c r="C496" s="253" t="s">
        <v>1221</v>
      </c>
      <c r="D496" s="254" t="s">
        <v>1222</v>
      </c>
      <c r="E496" s="255" t="s">
        <v>559</v>
      </c>
      <c r="F496" s="256">
        <v>20</v>
      </c>
      <c r="G496" s="35"/>
      <c r="H496" s="40"/>
    </row>
    <row r="497" spans="1:8" s="2" customFormat="1" ht="16.899999999999999" customHeight="1">
      <c r="A497" s="35"/>
      <c r="B497" s="40"/>
      <c r="C497" s="257" t="s">
        <v>1221</v>
      </c>
      <c r="D497" s="257" t="s">
        <v>1229</v>
      </c>
      <c r="E497" s="18" t="s">
        <v>19</v>
      </c>
      <c r="F497" s="258">
        <v>20</v>
      </c>
      <c r="G497" s="35"/>
      <c r="H497" s="40"/>
    </row>
    <row r="498" spans="1:8" s="2" customFormat="1" ht="16.899999999999999" customHeight="1">
      <c r="A498" s="35"/>
      <c r="B498" s="40"/>
      <c r="C498" s="259" t="s">
        <v>1478</v>
      </c>
      <c r="D498" s="35"/>
      <c r="E498" s="35"/>
      <c r="F498" s="35"/>
      <c r="G498" s="35"/>
      <c r="H498" s="40"/>
    </row>
    <row r="499" spans="1:8" s="2" customFormat="1" ht="16.899999999999999" customHeight="1">
      <c r="A499" s="35"/>
      <c r="B499" s="40"/>
      <c r="C499" s="257" t="s">
        <v>1226</v>
      </c>
      <c r="D499" s="257" t="s">
        <v>1540</v>
      </c>
      <c r="E499" s="18" t="s">
        <v>559</v>
      </c>
      <c r="F499" s="258">
        <v>20</v>
      </c>
      <c r="G499" s="35"/>
      <c r="H499" s="40"/>
    </row>
    <row r="500" spans="1:8" s="2" customFormat="1" ht="16.899999999999999" customHeight="1">
      <c r="A500" s="35"/>
      <c r="B500" s="40"/>
      <c r="C500" s="257" t="s">
        <v>1239</v>
      </c>
      <c r="D500" s="257" t="s">
        <v>1541</v>
      </c>
      <c r="E500" s="18" t="s">
        <v>559</v>
      </c>
      <c r="F500" s="258">
        <v>20</v>
      </c>
      <c r="G500" s="35"/>
      <c r="H500" s="40"/>
    </row>
    <row r="501" spans="1:8" s="2" customFormat="1" ht="16.899999999999999" customHeight="1">
      <c r="A501" s="35"/>
      <c r="B501" s="40"/>
      <c r="C501" s="253" t="s">
        <v>790</v>
      </c>
      <c r="D501" s="254" t="s">
        <v>791</v>
      </c>
      <c r="E501" s="255" t="s">
        <v>559</v>
      </c>
      <c r="F501" s="256">
        <v>31</v>
      </c>
      <c r="G501" s="35"/>
      <c r="H501" s="40"/>
    </row>
    <row r="502" spans="1:8" s="2" customFormat="1" ht="16.899999999999999" customHeight="1">
      <c r="A502" s="35"/>
      <c r="B502" s="40"/>
      <c r="C502" s="257" t="s">
        <v>790</v>
      </c>
      <c r="D502" s="257" t="s">
        <v>1224</v>
      </c>
      <c r="E502" s="18" t="s">
        <v>19</v>
      </c>
      <c r="F502" s="258">
        <v>31</v>
      </c>
      <c r="G502" s="35"/>
      <c r="H502" s="40"/>
    </row>
    <row r="503" spans="1:8" s="2" customFormat="1" ht="16.899999999999999" customHeight="1">
      <c r="A503" s="35"/>
      <c r="B503" s="40"/>
      <c r="C503" s="259" t="s">
        <v>1478</v>
      </c>
      <c r="D503" s="35"/>
      <c r="E503" s="35"/>
      <c r="F503" s="35"/>
      <c r="G503" s="35"/>
      <c r="H503" s="40"/>
    </row>
    <row r="504" spans="1:8" s="2" customFormat="1" ht="16.899999999999999" customHeight="1">
      <c r="A504" s="35"/>
      <c r="B504" s="40"/>
      <c r="C504" s="257" t="s">
        <v>812</v>
      </c>
      <c r="D504" s="257" t="s">
        <v>1488</v>
      </c>
      <c r="E504" s="18" t="s">
        <v>230</v>
      </c>
      <c r="F504" s="258">
        <v>57</v>
      </c>
      <c r="G504" s="35"/>
      <c r="H504" s="40"/>
    </row>
    <row r="505" spans="1:8" s="2" customFormat="1" ht="16.899999999999999" customHeight="1">
      <c r="A505" s="35"/>
      <c r="B505" s="40"/>
      <c r="C505" s="257" t="s">
        <v>929</v>
      </c>
      <c r="D505" s="257" t="s">
        <v>1489</v>
      </c>
      <c r="E505" s="18" t="s">
        <v>559</v>
      </c>
      <c r="F505" s="258">
        <v>31</v>
      </c>
      <c r="G505" s="35"/>
      <c r="H505" s="40"/>
    </row>
    <row r="506" spans="1:8" s="2" customFormat="1" ht="16.899999999999999" customHeight="1">
      <c r="A506" s="35"/>
      <c r="B506" s="40"/>
      <c r="C506" s="257" t="s">
        <v>933</v>
      </c>
      <c r="D506" s="257" t="s">
        <v>1490</v>
      </c>
      <c r="E506" s="18" t="s">
        <v>559</v>
      </c>
      <c r="F506" s="258">
        <v>31</v>
      </c>
      <c r="G506" s="35"/>
      <c r="H506" s="40"/>
    </row>
    <row r="507" spans="1:8" s="2" customFormat="1" ht="16.899999999999999" customHeight="1">
      <c r="A507" s="35"/>
      <c r="B507" s="40"/>
      <c r="C507" s="257" t="s">
        <v>571</v>
      </c>
      <c r="D507" s="257" t="s">
        <v>1491</v>
      </c>
      <c r="E507" s="18" t="s">
        <v>559</v>
      </c>
      <c r="F507" s="258">
        <v>54</v>
      </c>
      <c r="G507" s="35"/>
      <c r="H507" s="40"/>
    </row>
    <row r="508" spans="1:8" s="2" customFormat="1" ht="16.899999999999999" customHeight="1">
      <c r="A508" s="35"/>
      <c r="B508" s="40"/>
      <c r="C508" s="253" t="s">
        <v>793</v>
      </c>
      <c r="D508" s="254" t="s">
        <v>794</v>
      </c>
      <c r="E508" s="255" t="s">
        <v>559</v>
      </c>
      <c r="F508" s="256">
        <v>19</v>
      </c>
      <c r="G508" s="35"/>
      <c r="H508" s="40"/>
    </row>
    <row r="509" spans="1:8" s="2" customFormat="1" ht="16.899999999999999" customHeight="1">
      <c r="A509" s="35"/>
      <c r="B509" s="40"/>
      <c r="C509" s="257" t="s">
        <v>793</v>
      </c>
      <c r="D509" s="257" t="s">
        <v>1225</v>
      </c>
      <c r="E509" s="18" t="s">
        <v>19</v>
      </c>
      <c r="F509" s="258">
        <v>19</v>
      </c>
      <c r="G509" s="35"/>
      <c r="H509" s="40"/>
    </row>
    <row r="510" spans="1:8" s="2" customFormat="1" ht="16.899999999999999" customHeight="1">
      <c r="A510" s="35"/>
      <c r="B510" s="40"/>
      <c r="C510" s="259" t="s">
        <v>1478</v>
      </c>
      <c r="D510" s="35"/>
      <c r="E510" s="35"/>
      <c r="F510" s="35"/>
      <c r="G510" s="35"/>
      <c r="H510" s="40"/>
    </row>
    <row r="511" spans="1:8" s="2" customFormat="1" ht="16.899999999999999" customHeight="1">
      <c r="A511" s="35"/>
      <c r="B511" s="40"/>
      <c r="C511" s="257" t="s">
        <v>812</v>
      </c>
      <c r="D511" s="257" t="s">
        <v>1488</v>
      </c>
      <c r="E511" s="18" t="s">
        <v>230</v>
      </c>
      <c r="F511" s="258">
        <v>57</v>
      </c>
      <c r="G511" s="35"/>
      <c r="H511" s="40"/>
    </row>
    <row r="512" spans="1:8" s="2" customFormat="1" ht="16.899999999999999" customHeight="1">
      <c r="A512" s="35"/>
      <c r="B512" s="40"/>
      <c r="C512" s="257" t="s">
        <v>821</v>
      </c>
      <c r="D512" s="257" t="s">
        <v>1492</v>
      </c>
      <c r="E512" s="18" t="s">
        <v>230</v>
      </c>
      <c r="F512" s="258">
        <v>38</v>
      </c>
      <c r="G512" s="35"/>
      <c r="H512" s="40"/>
    </row>
    <row r="513" spans="1:8" s="2" customFormat="1" ht="16.899999999999999" customHeight="1">
      <c r="A513" s="35"/>
      <c r="B513" s="40"/>
      <c r="C513" s="257" t="s">
        <v>850</v>
      </c>
      <c r="D513" s="257" t="s">
        <v>1493</v>
      </c>
      <c r="E513" s="18" t="s">
        <v>230</v>
      </c>
      <c r="F513" s="258">
        <v>38</v>
      </c>
      <c r="G513" s="35"/>
      <c r="H513" s="40"/>
    </row>
    <row r="514" spans="1:8" s="2" customFormat="1" ht="16.899999999999999" customHeight="1">
      <c r="A514" s="35"/>
      <c r="B514" s="40"/>
      <c r="C514" s="257" t="s">
        <v>853</v>
      </c>
      <c r="D514" s="257" t="s">
        <v>1494</v>
      </c>
      <c r="E514" s="18" t="s">
        <v>230</v>
      </c>
      <c r="F514" s="258">
        <v>38</v>
      </c>
      <c r="G514" s="35"/>
      <c r="H514" s="40"/>
    </row>
    <row r="515" spans="1:8" s="2" customFormat="1" ht="16.899999999999999" customHeight="1">
      <c r="A515" s="35"/>
      <c r="B515" s="40"/>
      <c r="C515" s="257" t="s">
        <v>919</v>
      </c>
      <c r="D515" s="257" t="s">
        <v>1495</v>
      </c>
      <c r="E515" s="18" t="s">
        <v>559</v>
      </c>
      <c r="F515" s="258">
        <v>38</v>
      </c>
      <c r="G515" s="35"/>
      <c r="H515" s="40"/>
    </row>
    <row r="516" spans="1:8" s="2" customFormat="1" ht="16.899999999999999" customHeight="1">
      <c r="A516" s="35"/>
      <c r="B516" s="40"/>
      <c r="C516" s="257" t="s">
        <v>923</v>
      </c>
      <c r="D516" s="257" t="s">
        <v>1496</v>
      </c>
      <c r="E516" s="18" t="s">
        <v>559</v>
      </c>
      <c r="F516" s="258">
        <v>38</v>
      </c>
      <c r="G516" s="35"/>
      <c r="H516" s="40"/>
    </row>
    <row r="517" spans="1:8" s="2" customFormat="1" ht="16.899999999999999" customHeight="1">
      <c r="A517" s="35"/>
      <c r="B517" s="40"/>
      <c r="C517" s="257" t="s">
        <v>926</v>
      </c>
      <c r="D517" s="257" t="s">
        <v>1497</v>
      </c>
      <c r="E517" s="18" t="s">
        <v>559</v>
      </c>
      <c r="F517" s="258">
        <v>38</v>
      </c>
      <c r="G517" s="35"/>
      <c r="H517" s="40"/>
    </row>
    <row r="518" spans="1:8" s="2" customFormat="1" ht="16.899999999999999" customHeight="1">
      <c r="A518" s="35"/>
      <c r="B518" s="40"/>
      <c r="C518" s="257" t="s">
        <v>571</v>
      </c>
      <c r="D518" s="257" t="s">
        <v>1491</v>
      </c>
      <c r="E518" s="18" t="s">
        <v>559</v>
      </c>
      <c r="F518" s="258">
        <v>54</v>
      </c>
      <c r="G518" s="35"/>
      <c r="H518" s="40"/>
    </row>
    <row r="519" spans="1:8" s="2" customFormat="1" ht="16.899999999999999" customHeight="1">
      <c r="A519" s="35"/>
      <c r="B519" s="40"/>
      <c r="C519" s="257" t="s">
        <v>938</v>
      </c>
      <c r="D519" s="257" t="s">
        <v>1498</v>
      </c>
      <c r="E519" s="18" t="s">
        <v>559</v>
      </c>
      <c r="F519" s="258">
        <v>23</v>
      </c>
      <c r="G519" s="35"/>
      <c r="H519" s="40"/>
    </row>
    <row r="520" spans="1:8" s="2" customFormat="1" ht="16.899999999999999" customHeight="1">
      <c r="A520" s="35"/>
      <c r="B520" s="40"/>
      <c r="C520" s="257" t="s">
        <v>941</v>
      </c>
      <c r="D520" s="257" t="s">
        <v>1499</v>
      </c>
      <c r="E520" s="18" t="s">
        <v>559</v>
      </c>
      <c r="F520" s="258">
        <v>23</v>
      </c>
      <c r="G520" s="35"/>
      <c r="H520" s="40"/>
    </row>
    <row r="521" spans="1:8" s="2" customFormat="1" ht="16.899999999999999" customHeight="1">
      <c r="A521" s="35"/>
      <c r="B521" s="40"/>
      <c r="C521" s="253" t="s">
        <v>783</v>
      </c>
      <c r="D521" s="254" t="s">
        <v>784</v>
      </c>
      <c r="E521" s="255" t="s">
        <v>559</v>
      </c>
      <c r="F521" s="256">
        <v>24</v>
      </c>
      <c r="G521" s="35"/>
      <c r="H521" s="40"/>
    </row>
    <row r="522" spans="1:8" s="2" customFormat="1" ht="16.899999999999999" customHeight="1">
      <c r="A522" s="35"/>
      <c r="B522" s="40"/>
      <c r="C522" s="257" t="s">
        <v>783</v>
      </c>
      <c r="D522" s="257" t="s">
        <v>1035</v>
      </c>
      <c r="E522" s="18" t="s">
        <v>19</v>
      </c>
      <c r="F522" s="258">
        <v>24</v>
      </c>
      <c r="G522" s="35"/>
      <c r="H522" s="40"/>
    </row>
    <row r="523" spans="1:8" s="2" customFormat="1" ht="16.899999999999999" customHeight="1">
      <c r="A523" s="35"/>
      <c r="B523" s="40"/>
      <c r="C523" s="259" t="s">
        <v>1478</v>
      </c>
      <c r="D523" s="35"/>
      <c r="E523" s="35"/>
      <c r="F523" s="35"/>
      <c r="G523" s="35"/>
      <c r="H523" s="40"/>
    </row>
    <row r="524" spans="1:8" s="2" customFormat="1" ht="16.899999999999999" customHeight="1">
      <c r="A524" s="35"/>
      <c r="B524" s="40"/>
      <c r="C524" s="257" t="s">
        <v>947</v>
      </c>
      <c r="D524" s="257" t="s">
        <v>1500</v>
      </c>
      <c r="E524" s="18" t="s">
        <v>559</v>
      </c>
      <c r="F524" s="258">
        <v>24</v>
      </c>
      <c r="G524" s="35"/>
      <c r="H524" s="40"/>
    </row>
    <row r="525" spans="1:8" s="2" customFormat="1" ht="16.899999999999999" customHeight="1">
      <c r="A525" s="35"/>
      <c r="B525" s="40"/>
      <c r="C525" s="257" t="s">
        <v>987</v>
      </c>
      <c r="D525" s="257" t="s">
        <v>988</v>
      </c>
      <c r="E525" s="18" t="s">
        <v>559</v>
      </c>
      <c r="F525" s="258">
        <v>18</v>
      </c>
      <c r="G525" s="35"/>
      <c r="H525" s="40"/>
    </row>
    <row r="526" spans="1:8" s="2" customFormat="1" ht="22.5">
      <c r="A526" s="35"/>
      <c r="B526" s="40"/>
      <c r="C526" s="257" t="s">
        <v>908</v>
      </c>
      <c r="D526" s="257" t="s">
        <v>1501</v>
      </c>
      <c r="E526" s="18" t="s">
        <v>559</v>
      </c>
      <c r="F526" s="258">
        <v>24</v>
      </c>
      <c r="G526" s="35"/>
      <c r="H526" s="40"/>
    </row>
    <row r="527" spans="1:8" s="2" customFormat="1" ht="16.899999999999999" customHeight="1">
      <c r="A527" s="35"/>
      <c r="B527" s="40"/>
      <c r="C527" s="253" t="s">
        <v>786</v>
      </c>
      <c r="D527" s="254" t="s">
        <v>787</v>
      </c>
      <c r="E527" s="255" t="s">
        <v>230</v>
      </c>
      <c r="F527" s="256">
        <v>57</v>
      </c>
      <c r="G527" s="35"/>
      <c r="H527" s="40"/>
    </row>
    <row r="528" spans="1:8" s="2" customFormat="1" ht="16.899999999999999" customHeight="1">
      <c r="A528" s="35"/>
      <c r="B528" s="40"/>
      <c r="C528" s="257" t="s">
        <v>19</v>
      </c>
      <c r="D528" s="257" t="s">
        <v>815</v>
      </c>
      <c r="E528" s="18" t="s">
        <v>19</v>
      </c>
      <c r="F528" s="258">
        <v>0</v>
      </c>
      <c r="G528" s="35"/>
      <c r="H528" s="40"/>
    </row>
    <row r="529" spans="1:8" s="2" customFormat="1" ht="16.899999999999999" customHeight="1">
      <c r="A529" s="35"/>
      <c r="B529" s="40"/>
      <c r="C529" s="257" t="s">
        <v>786</v>
      </c>
      <c r="D529" s="257" t="s">
        <v>1223</v>
      </c>
      <c r="E529" s="18" t="s">
        <v>19</v>
      </c>
      <c r="F529" s="258">
        <v>57</v>
      </c>
      <c r="G529" s="35"/>
      <c r="H529" s="40"/>
    </row>
    <row r="530" spans="1:8" s="2" customFormat="1" ht="16.899999999999999" customHeight="1">
      <c r="A530" s="35"/>
      <c r="B530" s="40"/>
      <c r="C530" s="259" t="s">
        <v>1478</v>
      </c>
      <c r="D530" s="35"/>
      <c r="E530" s="35"/>
      <c r="F530" s="35"/>
      <c r="G530" s="35"/>
      <c r="H530" s="40"/>
    </row>
    <row r="531" spans="1:8" s="2" customFormat="1" ht="16.899999999999999" customHeight="1">
      <c r="A531" s="35"/>
      <c r="B531" s="40"/>
      <c r="C531" s="257" t="s">
        <v>812</v>
      </c>
      <c r="D531" s="257" t="s">
        <v>1488</v>
      </c>
      <c r="E531" s="18" t="s">
        <v>230</v>
      </c>
      <c r="F531" s="258">
        <v>57</v>
      </c>
      <c r="G531" s="35"/>
      <c r="H531" s="40"/>
    </row>
    <row r="532" spans="1:8" s="2" customFormat="1" ht="16.899999999999999" customHeight="1">
      <c r="A532" s="35"/>
      <c r="B532" s="40"/>
      <c r="C532" s="257" t="s">
        <v>892</v>
      </c>
      <c r="D532" s="257" t="s">
        <v>1502</v>
      </c>
      <c r="E532" s="18" t="s">
        <v>230</v>
      </c>
      <c r="F532" s="258">
        <v>76</v>
      </c>
      <c r="G532" s="35"/>
      <c r="H532" s="40"/>
    </row>
    <row r="533" spans="1:8" s="2" customFormat="1" ht="22.5">
      <c r="A533" s="35"/>
      <c r="B533" s="40"/>
      <c r="C533" s="257" t="s">
        <v>895</v>
      </c>
      <c r="D533" s="257" t="s">
        <v>1503</v>
      </c>
      <c r="E533" s="18" t="s">
        <v>230</v>
      </c>
      <c r="F533" s="258">
        <v>57</v>
      </c>
      <c r="G533" s="35"/>
      <c r="H533" s="40"/>
    </row>
    <row r="534" spans="1:8" s="2" customFormat="1" ht="16.899999999999999" customHeight="1">
      <c r="A534" s="35"/>
      <c r="B534" s="40"/>
      <c r="C534" s="253" t="s">
        <v>796</v>
      </c>
      <c r="D534" s="254" t="s">
        <v>797</v>
      </c>
      <c r="E534" s="255" t="s">
        <v>230</v>
      </c>
      <c r="F534" s="256">
        <v>19</v>
      </c>
      <c r="G534" s="35"/>
      <c r="H534" s="40"/>
    </row>
    <row r="535" spans="1:8" s="2" customFormat="1" ht="16.899999999999999" customHeight="1">
      <c r="A535" s="35"/>
      <c r="B535" s="40"/>
      <c r="C535" s="257" t="s">
        <v>796</v>
      </c>
      <c r="D535" s="257" t="s">
        <v>818</v>
      </c>
      <c r="E535" s="18" t="s">
        <v>19</v>
      </c>
      <c r="F535" s="258">
        <v>19</v>
      </c>
      <c r="G535" s="35"/>
      <c r="H535" s="40"/>
    </row>
    <row r="536" spans="1:8" s="2" customFormat="1" ht="16.899999999999999" customHeight="1">
      <c r="A536" s="35"/>
      <c r="B536" s="40"/>
      <c r="C536" s="259" t="s">
        <v>1478</v>
      </c>
      <c r="D536" s="35"/>
      <c r="E536" s="35"/>
      <c r="F536" s="35"/>
      <c r="G536" s="35"/>
      <c r="H536" s="40"/>
    </row>
    <row r="537" spans="1:8" s="2" customFormat="1" ht="16.899999999999999" customHeight="1">
      <c r="A537" s="35"/>
      <c r="B537" s="40"/>
      <c r="C537" s="257" t="s">
        <v>812</v>
      </c>
      <c r="D537" s="257" t="s">
        <v>1488</v>
      </c>
      <c r="E537" s="18" t="s">
        <v>230</v>
      </c>
      <c r="F537" s="258">
        <v>57</v>
      </c>
      <c r="G537" s="35"/>
      <c r="H537" s="40"/>
    </row>
    <row r="538" spans="1:8" s="2" customFormat="1" ht="16.899999999999999" customHeight="1">
      <c r="A538" s="35"/>
      <c r="B538" s="40"/>
      <c r="C538" s="257" t="s">
        <v>801</v>
      </c>
      <c r="D538" s="257" t="s">
        <v>1504</v>
      </c>
      <c r="E538" s="18" t="s">
        <v>230</v>
      </c>
      <c r="F538" s="258">
        <v>19</v>
      </c>
      <c r="G538" s="35"/>
      <c r="H538" s="40"/>
    </row>
    <row r="539" spans="1:8" s="2" customFormat="1" ht="16.899999999999999" customHeight="1">
      <c r="A539" s="35"/>
      <c r="B539" s="40"/>
      <c r="C539" s="257" t="s">
        <v>805</v>
      </c>
      <c r="D539" s="257" t="s">
        <v>1505</v>
      </c>
      <c r="E539" s="18" t="s">
        <v>230</v>
      </c>
      <c r="F539" s="258">
        <v>19</v>
      </c>
      <c r="G539" s="35"/>
      <c r="H539" s="40"/>
    </row>
    <row r="540" spans="1:8" s="2" customFormat="1" ht="16.899999999999999" customHeight="1">
      <c r="A540" s="35"/>
      <c r="B540" s="40"/>
      <c r="C540" s="257" t="s">
        <v>228</v>
      </c>
      <c r="D540" s="257" t="s">
        <v>1506</v>
      </c>
      <c r="E540" s="18" t="s">
        <v>230</v>
      </c>
      <c r="F540" s="258">
        <v>19</v>
      </c>
      <c r="G540" s="35"/>
      <c r="H540" s="40"/>
    </row>
    <row r="541" spans="1:8" s="2" customFormat="1" ht="16.899999999999999" customHeight="1">
      <c r="A541" s="35"/>
      <c r="B541" s="40"/>
      <c r="C541" s="257" t="s">
        <v>809</v>
      </c>
      <c r="D541" s="257" t="s">
        <v>1507</v>
      </c>
      <c r="E541" s="18" t="s">
        <v>230</v>
      </c>
      <c r="F541" s="258">
        <v>19</v>
      </c>
      <c r="G541" s="35"/>
      <c r="H541" s="40"/>
    </row>
    <row r="542" spans="1:8" s="2" customFormat="1" ht="16.899999999999999" customHeight="1">
      <c r="A542" s="35"/>
      <c r="B542" s="40"/>
      <c r="C542" s="257" t="s">
        <v>880</v>
      </c>
      <c r="D542" s="257" t="s">
        <v>1508</v>
      </c>
      <c r="E542" s="18" t="s">
        <v>230</v>
      </c>
      <c r="F542" s="258">
        <v>19</v>
      </c>
      <c r="G542" s="35"/>
      <c r="H542" s="40"/>
    </row>
    <row r="543" spans="1:8" s="2" customFormat="1" ht="16.899999999999999" customHeight="1">
      <c r="A543" s="35"/>
      <c r="B543" s="40"/>
      <c r="C543" s="257" t="s">
        <v>883</v>
      </c>
      <c r="D543" s="257" t="s">
        <v>1509</v>
      </c>
      <c r="E543" s="18" t="s">
        <v>230</v>
      </c>
      <c r="F543" s="258">
        <v>19</v>
      </c>
      <c r="G543" s="35"/>
      <c r="H543" s="40"/>
    </row>
    <row r="544" spans="1:8" s="2" customFormat="1" ht="16.899999999999999" customHeight="1">
      <c r="A544" s="35"/>
      <c r="B544" s="40"/>
      <c r="C544" s="257" t="s">
        <v>886</v>
      </c>
      <c r="D544" s="257" t="s">
        <v>1510</v>
      </c>
      <c r="E544" s="18" t="s">
        <v>230</v>
      </c>
      <c r="F544" s="258">
        <v>19</v>
      </c>
      <c r="G544" s="35"/>
      <c r="H544" s="40"/>
    </row>
    <row r="545" spans="1:8" s="2" customFormat="1" ht="16.899999999999999" customHeight="1">
      <c r="A545" s="35"/>
      <c r="B545" s="40"/>
      <c r="C545" s="257" t="s">
        <v>889</v>
      </c>
      <c r="D545" s="257" t="s">
        <v>1511</v>
      </c>
      <c r="E545" s="18" t="s">
        <v>230</v>
      </c>
      <c r="F545" s="258">
        <v>19</v>
      </c>
      <c r="G545" s="35"/>
      <c r="H545" s="40"/>
    </row>
    <row r="546" spans="1:8" s="2" customFormat="1" ht="16.899999999999999" customHeight="1">
      <c r="A546" s="35"/>
      <c r="B546" s="40"/>
      <c r="C546" s="257" t="s">
        <v>892</v>
      </c>
      <c r="D546" s="257" t="s">
        <v>1502</v>
      </c>
      <c r="E546" s="18" t="s">
        <v>230</v>
      </c>
      <c r="F546" s="258">
        <v>76</v>
      </c>
      <c r="G546" s="35"/>
      <c r="H546" s="40"/>
    </row>
    <row r="547" spans="1:8" s="2" customFormat="1" ht="16.899999999999999" customHeight="1">
      <c r="A547" s="35"/>
      <c r="B547" s="40"/>
      <c r="C547" s="257" t="s">
        <v>898</v>
      </c>
      <c r="D547" s="257" t="s">
        <v>1512</v>
      </c>
      <c r="E547" s="18" t="s">
        <v>230</v>
      </c>
      <c r="F547" s="258">
        <v>19</v>
      </c>
      <c r="G547" s="35"/>
      <c r="H547" s="40"/>
    </row>
    <row r="548" spans="1:8" s="2" customFormat="1" ht="16.899999999999999" customHeight="1">
      <c r="A548" s="35"/>
      <c r="B548" s="40"/>
      <c r="C548" s="253" t="s">
        <v>654</v>
      </c>
      <c r="D548" s="254" t="s">
        <v>655</v>
      </c>
      <c r="E548" s="255" t="s">
        <v>230</v>
      </c>
      <c r="F548" s="256">
        <v>15.3</v>
      </c>
      <c r="G548" s="35"/>
      <c r="H548" s="40"/>
    </row>
    <row r="549" spans="1:8" s="2" customFormat="1" ht="16.899999999999999" customHeight="1">
      <c r="A549" s="35"/>
      <c r="B549" s="40"/>
      <c r="C549" s="257" t="s">
        <v>654</v>
      </c>
      <c r="D549" s="257" t="s">
        <v>1238</v>
      </c>
      <c r="E549" s="18" t="s">
        <v>19</v>
      </c>
      <c r="F549" s="258">
        <v>15.3</v>
      </c>
      <c r="G549" s="35"/>
      <c r="H549" s="40"/>
    </row>
    <row r="550" spans="1:8" s="2" customFormat="1" ht="16.899999999999999" customHeight="1">
      <c r="A550" s="35"/>
      <c r="B550" s="40"/>
      <c r="C550" s="259" t="s">
        <v>1478</v>
      </c>
      <c r="D550" s="35"/>
      <c r="E550" s="35"/>
      <c r="F550" s="35"/>
      <c r="G550" s="35"/>
      <c r="H550" s="40"/>
    </row>
    <row r="551" spans="1:8" s="2" customFormat="1" ht="16.899999999999999" customHeight="1">
      <c r="A551" s="35"/>
      <c r="B551" s="40"/>
      <c r="C551" s="257" t="s">
        <v>471</v>
      </c>
      <c r="D551" s="257" t="s">
        <v>472</v>
      </c>
      <c r="E551" s="18" t="s">
        <v>230</v>
      </c>
      <c r="F551" s="258">
        <v>15.3</v>
      </c>
      <c r="G551" s="35"/>
      <c r="H551" s="40"/>
    </row>
    <row r="552" spans="1:8" s="2" customFormat="1" ht="16.899999999999999" customHeight="1">
      <c r="A552" s="35"/>
      <c r="B552" s="40"/>
      <c r="C552" s="257" t="s">
        <v>608</v>
      </c>
      <c r="D552" s="257" t="s">
        <v>1479</v>
      </c>
      <c r="E552" s="18" t="s">
        <v>230</v>
      </c>
      <c r="F552" s="258">
        <v>15.3</v>
      </c>
      <c r="G552" s="35"/>
      <c r="H552" s="40"/>
    </row>
    <row r="553" spans="1:8" s="2" customFormat="1" ht="16.899999999999999" customHeight="1">
      <c r="A553" s="35"/>
      <c r="B553" s="40"/>
      <c r="C553" s="253" t="s">
        <v>769</v>
      </c>
      <c r="D553" s="254" t="s">
        <v>770</v>
      </c>
      <c r="E553" s="255" t="s">
        <v>248</v>
      </c>
      <c r="F553" s="256">
        <v>1.32</v>
      </c>
      <c r="G553" s="35"/>
      <c r="H553" s="40"/>
    </row>
    <row r="554" spans="1:8" s="2" customFormat="1" ht="16.899999999999999" customHeight="1">
      <c r="A554" s="35"/>
      <c r="B554" s="40"/>
      <c r="C554" s="257" t="s">
        <v>769</v>
      </c>
      <c r="D554" s="257" t="s">
        <v>863</v>
      </c>
      <c r="E554" s="18" t="s">
        <v>19</v>
      </c>
      <c r="F554" s="258">
        <v>1.32</v>
      </c>
      <c r="G554" s="35"/>
      <c r="H554" s="40"/>
    </row>
    <row r="555" spans="1:8" s="2" customFormat="1" ht="16.899999999999999" customHeight="1">
      <c r="A555" s="35"/>
      <c r="B555" s="40"/>
      <c r="C555" s="259" t="s">
        <v>1478</v>
      </c>
      <c r="D555" s="35"/>
      <c r="E555" s="35"/>
      <c r="F555" s="35"/>
      <c r="G555" s="35"/>
      <c r="H555" s="40"/>
    </row>
    <row r="556" spans="1:8" s="2" customFormat="1" ht="16.899999999999999" customHeight="1">
      <c r="A556" s="35"/>
      <c r="B556" s="40"/>
      <c r="C556" s="257" t="s">
        <v>860</v>
      </c>
      <c r="D556" s="257" t="s">
        <v>1513</v>
      </c>
      <c r="E556" s="18" t="s">
        <v>248</v>
      </c>
      <c r="F556" s="258">
        <v>1.32</v>
      </c>
      <c r="G556" s="35"/>
      <c r="H556" s="40"/>
    </row>
    <row r="557" spans="1:8" s="2" customFormat="1" ht="16.899999999999999" customHeight="1">
      <c r="A557" s="35"/>
      <c r="B557" s="40"/>
      <c r="C557" s="257" t="s">
        <v>274</v>
      </c>
      <c r="D557" s="257" t="s">
        <v>1514</v>
      </c>
      <c r="E557" s="18" t="s">
        <v>248</v>
      </c>
      <c r="F557" s="258">
        <v>46.124000000000002</v>
      </c>
      <c r="G557" s="35"/>
      <c r="H557" s="40"/>
    </row>
    <row r="558" spans="1:8" s="2" customFormat="1" ht="16.899999999999999" customHeight="1">
      <c r="A558" s="35"/>
      <c r="B558" s="40"/>
      <c r="C558" s="253" t="s">
        <v>778</v>
      </c>
      <c r="D558" s="254" t="s">
        <v>779</v>
      </c>
      <c r="E558" s="255" t="s">
        <v>248</v>
      </c>
      <c r="F558" s="256">
        <v>64.400000000000006</v>
      </c>
      <c r="G558" s="35"/>
      <c r="H558" s="40"/>
    </row>
    <row r="559" spans="1:8" s="2" customFormat="1" ht="16.899999999999999" customHeight="1">
      <c r="A559" s="35"/>
      <c r="B559" s="40"/>
      <c r="C559" s="257" t="s">
        <v>19</v>
      </c>
      <c r="D559" s="257" t="s">
        <v>1231</v>
      </c>
      <c r="E559" s="18" t="s">
        <v>19</v>
      </c>
      <c r="F559" s="258">
        <v>64.400000000000006</v>
      </c>
      <c r="G559" s="35"/>
      <c r="H559" s="40"/>
    </row>
    <row r="560" spans="1:8" s="2" customFormat="1" ht="16.899999999999999" customHeight="1">
      <c r="A560" s="35"/>
      <c r="B560" s="40"/>
      <c r="C560" s="257" t="s">
        <v>778</v>
      </c>
      <c r="D560" s="257" t="s">
        <v>245</v>
      </c>
      <c r="E560" s="18" t="s">
        <v>19</v>
      </c>
      <c r="F560" s="258">
        <v>64.400000000000006</v>
      </c>
      <c r="G560" s="35"/>
      <c r="H560" s="40"/>
    </row>
    <row r="561" spans="1:8" s="2" customFormat="1" ht="16.899999999999999" customHeight="1">
      <c r="A561" s="35"/>
      <c r="B561" s="40"/>
      <c r="C561" s="259" t="s">
        <v>1478</v>
      </c>
      <c r="D561" s="35"/>
      <c r="E561" s="35"/>
      <c r="F561" s="35"/>
      <c r="G561" s="35"/>
      <c r="H561" s="40"/>
    </row>
    <row r="562" spans="1:8" s="2" customFormat="1" ht="16.899999999999999" customHeight="1">
      <c r="A562" s="35"/>
      <c r="B562" s="40"/>
      <c r="C562" s="257" t="s">
        <v>246</v>
      </c>
      <c r="D562" s="257" t="s">
        <v>1516</v>
      </c>
      <c r="E562" s="18" t="s">
        <v>248</v>
      </c>
      <c r="F562" s="258">
        <v>64.400000000000006</v>
      </c>
      <c r="G562" s="35"/>
      <c r="H562" s="40"/>
    </row>
    <row r="563" spans="1:8" s="2" customFormat="1" ht="22.5">
      <c r="A563" s="35"/>
      <c r="B563" s="40"/>
      <c r="C563" s="257" t="s">
        <v>832</v>
      </c>
      <c r="D563" s="257" t="s">
        <v>1517</v>
      </c>
      <c r="E563" s="18" t="s">
        <v>248</v>
      </c>
      <c r="F563" s="258">
        <v>18.276</v>
      </c>
      <c r="G563" s="35"/>
      <c r="H563" s="40"/>
    </row>
    <row r="564" spans="1:8" s="2" customFormat="1" ht="22.5">
      <c r="A564" s="35"/>
      <c r="B564" s="40"/>
      <c r="C564" s="257" t="s">
        <v>836</v>
      </c>
      <c r="D564" s="257" t="s">
        <v>1518</v>
      </c>
      <c r="E564" s="18" t="s">
        <v>248</v>
      </c>
      <c r="F564" s="258">
        <v>182.76</v>
      </c>
      <c r="G564" s="35"/>
      <c r="H564" s="40"/>
    </row>
    <row r="565" spans="1:8" s="2" customFormat="1" ht="16.899999999999999" customHeight="1">
      <c r="A565" s="35"/>
      <c r="B565" s="40"/>
      <c r="C565" s="257" t="s">
        <v>844</v>
      </c>
      <c r="D565" s="257" t="s">
        <v>1519</v>
      </c>
      <c r="E565" s="18" t="s">
        <v>248</v>
      </c>
      <c r="F565" s="258">
        <v>18.276</v>
      </c>
      <c r="G565" s="35"/>
      <c r="H565" s="40"/>
    </row>
    <row r="566" spans="1:8" s="2" customFormat="1" ht="16.899999999999999" customHeight="1">
      <c r="A566" s="35"/>
      <c r="B566" s="40"/>
      <c r="C566" s="257" t="s">
        <v>274</v>
      </c>
      <c r="D566" s="257" t="s">
        <v>1514</v>
      </c>
      <c r="E566" s="18" t="s">
        <v>248</v>
      </c>
      <c r="F566" s="258">
        <v>46.124000000000002</v>
      </c>
      <c r="G566" s="35"/>
      <c r="H566" s="40"/>
    </row>
    <row r="567" spans="1:8" s="2" customFormat="1" ht="16.899999999999999" customHeight="1">
      <c r="A567" s="35"/>
      <c r="B567" s="40"/>
      <c r="C567" s="253" t="s">
        <v>775</v>
      </c>
      <c r="D567" s="254" t="s">
        <v>776</v>
      </c>
      <c r="E567" s="255" t="s">
        <v>248</v>
      </c>
      <c r="F567" s="256">
        <v>46.124000000000002</v>
      </c>
      <c r="G567" s="35"/>
      <c r="H567" s="40"/>
    </row>
    <row r="568" spans="1:8" s="2" customFormat="1" ht="16.899999999999999" customHeight="1">
      <c r="A568" s="35"/>
      <c r="B568" s="40"/>
      <c r="C568" s="257" t="s">
        <v>19</v>
      </c>
      <c r="D568" s="257" t="s">
        <v>848</v>
      </c>
      <c r="E568" s="18" t="s">
        <v>19</v>
      </c>
      <c r="F568" s="258">
        <v>64.400000000000006</v>
      </c>
      <c r="G568" s="35"/>
      <c r="H568" s="40"/>
    </row>
    <row r="569" spans="1:8" s="2" customFormat="1" ht="16.899999999999999" customHeight="1">
      <c r="A569" s="35"/>
      <c r="B569" s="40"/>
      <c r="C569" s="257" t="s">
        <v>19</v>
      </c>
      <c r="D569" s="257" t="s">
        <v>849</v>
      </c>
      <c r="E569" s="18" t="s">
        <v>19</v>
      </c>
      <c r="F569" s="258">
        <v>-18.276</v>
      </c>
      <c r="G569" s="35"/>
      <c r="H569" s="40"/>
    </row>
    <row r="570" spans="1:8" s="2" customFormat="1" ht="16.899999999999999" customHeight="1">
      <c r="A570" s="35"/>
      <c r="B570" s="40"/>
      <c r="C570" s="257" t="s">
        <v>775</v>
      </c>
      <c r="D570" s="257" t="s">
        <v>245</v>
      </c>
      <c r="E570" s="18" t="s">
        <v>19</v>
      </c>
      <c r="F570" s="258">
        <v>46.124000000000002</v>
      </c>
      <c r="G570" s="35"/>
      <c r="H570" s="40"/>
    </row>
    <row r="571" spans="1:8" s="2" customFormat="1" ht="16.899999999999999" customHeight="1">
      <c r="A571" s="35"/>
      <c r="B571" s="40"/>
      <c r="C571" s="259" t="s">
        <v>1478</v>
      </c>
      <c r="D571" s="35"/>
      <c r="E571" s="35"/>
      <c r="F571" s="35"/>
      <c r="G571" s="35"/>
      <c r="H571" s="40"/>
    </row>
    <row r="572" spans="1:8" s="2" customFormat="1" ht="16.899999999999999" customHeight="1">
      <c r="A572" s="35"/>
      <c r="B572" s="40"/>
      <c r="C572" s="257" t="s">
        <v>274</v>
      </c>
      <c r="D572" s="257" t="s">
        <v>1514</v>
      </c>
      <c r="E572" s="18" t="s">
        <v>248</v>
      </c>
      <c r="F572" s="258">
        <v>46.124000000000002</v>
      </c>
      <c r="G572" s="35"/>
      <c r="H572" s="40"/>
    </row>
    <row r="573" spans="1:8" s="2" customFormat="1" ht="22.5">
      <c r="A573" s="35"/>
      <c r="B573" s="40"/>
      <c r="C573" s="257" t="s">
        <v>832</v>
      </c>
      <c r="D573" s="257" t="s">
        <v>1517</v>
      </c>
      <c r="E573" s="18" t="s">
        <v>248</v>
      </c>
      <c r="F573" s="258">
        <v>18.276</v>
      </c>
      <c r="G573" s="35"/>
      <c r="H573" s="40"/>
    </row>
    <row r="574" spans="1:8" s="2" customFormat="1" ht="22.5">
      <c r="A574" s="35"/>
      <c r="B574" s="40"/>
      <c r="C574" s="257" t="s">
        <v>836</v>
      </c>
      <c r="D574" s="257" t="s">
        <v>1518</v>
      </c>
      <c r="E574" s="18" t="s">
        <v>248</v>
      </c>
      <c r="F574" s="258">
        <v>182.76</v>
      </c>
      <c r="G574" s="35"/>
      <c r="H574" s="40"/>
    </row>
    <row r="575" spans="1:8" s="2" customFormat="1" ht="16.899999999999999" customHeight="1">
      <c r="A575" s="35"/>
      <c r="B575" s="40"/>
      <c r="C575" s="257" t="s">
        <v>844</v>
      </c>
      <c r="D575" s="257" t="s">
        <v>1519</v>
      </c>
      <c r="E575" s="18" t="s">
        <v>248</v>
      </c>
      <c r="F575" s="258">
        <v>18.276</v>
      </c>
      <c r="G575" s="35"/>
      <c r="H575" s="40"/>
    </row>
    <row r="576" spans="1:8" s="2" customFormat="1" ht="16.899999999999999" customHeight="1">
      <c r="A576" s="35"/>
      <c r="B576" s="40"/>
      <c r="C576" s="253" t="s">
        <v>772</v>
      </c>
      <c r="D576" s="254" t="s">
        <v>773</v>
      </c>
      <c r="E576" s="255" t="s">
        <v>248</v>
      </c>
      <c r="F576" s="256">
        <v>18.84</v>
      </c>
      <c r="G576" s="35"/>
      <c r="H576" s="40"/>
    </row>
    <row r="577" spans="1:8" s="2" customFormat="1" ht="16.899999999999999" customHeight="1">
      <c r="A577" s="35"/>
      <c r="B577" s="40"/>
      <c r="C577" s="257" t="s">
        <v>19</v>
      </c>
      <c r="D577" s="257" t="s">
        <v>867</v>
      </c>
      <c r="E577" s="18" t="s">
        <v>19</v>
      </c>
      <c r="F577" s="258">
        <v>0</v>
      </c>
      <c r="G577" s="35"/>
      <c r="H577" s="40"/>
    </row>
    <row r="578" spans="1:8" s="2" customFormat="1" ht="16.899999999999999" customHeight="1">
      <c r="A578" s="35"/>
      <c r="B578" s="40"/>
      <c r="C578" s="257" t="s">
        <v>19</v>
      </c>
      <c r="D578" s="257" t="s">
        <v>868</v>
      </c>
      <c r="E578" s="18" t="s">
        <v>19</v>
      </c>
      <c r="F578" s="258">
        <v>15.84</v>
      </c>
      <c r="G578" s="35"/>
      <c r="H578" s="40"/>
    </row>
    <row r="579" spans="1:8" s="2" customFormat="1" ht="16.899999999999999" customHeight="1">
      <c r="A579" s="35"/>
      <c r="B579" s="40"/>
      <c r="C579" s="257" t="s">
        <v>19</v>
      </c>
      <c r="D579" s="257" t="s">
        <v>869</v>
      </c>
      <c r="E579" s="18" t="s">
        <v>19</v>
      </c>
      <c r="F579" s="258">
        <v>3</v>
      </c>
      <c r="G579" s="35"/>
      <c r="H579" s="40"/>
    </row>
    <row r="580" spans="1:8" s="2" customFormat="1" ht="16.899999999999999" customHeight="1">
      <c r="A580" s="35"/>
      <c r="B580" s="40"/>
      <c r="C580" s="257" t="s">
        <v>772</v>
      </c>
      <c r="D580" s="257" t="s">
        <v>245</v>
      </c>
      <c r="E580" s="18" t="s">
        <v>19</v>
      </c>
      <c r="F580" s="258">
        <v>18.84</v>
      </c>
      <c r="G580" s="35"/>
      <c r="H580" s="40"/>
    </row>
    <row r="581" spans="1:8" s="2" customFormat="1" ht="16.899999999999999" customHeight="1">
      <c r="A581" s="35"/>
      <c r="B581" s="40"/>
      <c r="C581" s="259" t="s">
        <v>1478</v>
      </c>
      <c r="D581" s="35"/>
      <c r="E581" s="35"/>
      <c r="F581" s="35"/>
      <c r="G581" s="35"/>
      <c r="H581" s="40"/>
    </row>
    <row r="582" spans="1:8" s="2" customFormat="1" ht="16.899999999999999" customHeight="1">
      <c r="A582" s="35"/>
      <c r="B582" s="40"/>
      <c r="C582" s="257" t="s">
        <v>864</v>
      </c>
      <c r="D582" s="257" t="s">
        <v>1520</v>
      </c>
      <c r="E582" s="18" t="s">
        <v>248</v>
      </c>
      <c r="F582" s="258">
        <v>18.84</v>
      </c>
      <c r="G582" s="35"/>
      <c r="H582" s="40"/>
    </row>
    <row r="583" spans="1:8" s="2" customFormat="1" ht="16.899999999999999" customHeight="1">
      <c r="A583" s="35"/>
      <c r="B583" s="40"/>
      <c r="C583" s="257" t="s">
        <v>274</v>
      </c>
      <c r="D583" s="257" t="s">
        <v>1514</v>
      </c>
      <c r="E583" s="18" t="s">
        <v>248</v>
      </c>
      <c r="F583" s="258">
        <v>46.124000000000002</v>
      </c>
      <c r="G583" s="35"/>
      <c r="H583" s="40"/>
    </row>
    <row r="584" spans="1:8" s="2" customFormat="1" ht="16.899999999999999" customHeight="1">
      <c r="A584" s="35"/>
      <c r="B584" s="40"/>
      <c r="C584" s="257" t="s">
        <v>874</v>
      </c>
      <c r="D584" s="257" t="s">
        <v>1521</v>
      </c>
      <c r="E584" s="18" t="s">
        <v>361</v>
      </c>
      <c r="F584" s="258">
        <v>0.84799999999999998</v>
      </c>
      <c r="G584" s="35"/>
      <c r="H584" s="40"/>
    </row>
    <row r="585" spans="1:8" s="2" customFormat="1" ht="16.899999999999999" customHeight="1">
      <c r="A585" s="35"/>
      <c r="B585" s="40"/>
      <c r="C585" s="257" t="s">
        <v>359</v>
      </c>
      <c r="D585" s="257" t="s">
        <v>1522</v>
      </c>
      <c r="E585" s="18" t="s">
        <v>361</v>
      </c>
      <c r="F585" s="258">
        <v>0.754</v>
      </c>
      <c r="G585" s="35"/>
      <c r="H585" s="40"/>
    </row>
    <row r="586" spans="1:8" s="2" customFormat="1" ht="26.45" customHeight="1">
      <c r="A586" s="35"/>
      <c r="B586" s="40"/>
      <c r="C586" s="252" t="s">
        <v>1542</v>
      </c>
      <c r="D586" s="252" t="s">
        <v>158</v>
      </c>
      <c r="E586" s="35"/>
      <c r="F586" s="35"/>
      <c r="G586" s="35"/>
      <c r="H586" s="40"/>
    </row>
    <row r="587" spans="1:8" s="2" customFormat="1" ht="16.899999999999999" customHeight="1">
      <c r="A587" s="35"/>
      <c r="B587" s="40"/>
      <c r="C587" s="253" t="s">
        <v>1221</v>
      </c>
      <c r="D587" s="254" t="s">
        <v>1222</v>
      </c>
      <c r="E587" s="255" t="s">
        <v>559</v>
      </c>
      <c r="F587" s="256">
        <v>30</v>
      </c>
      <c r="G587" s="35"/>
      <c r="H587" s="40"/>
    </row>
    <row r="588" spans="1:8" s="2" customFormat="1" ht="16.899999999999999" customHeight="1">
      <c r="A588" s="35"/>
      <c r="B588" s="40"/>
      <c r="C588" s="257" t="s">
        <v>1221</v>
      </c>
      <c r="D588" s="257" t="s">
        <v>1263</v>
      </c>
      <c r="E588" s="18" t="s">
        <v>19</v>
      </c>
      <c r="F588" s="258">
        <v>30</v>
      </c>
      <c r="G588" s="35"/>
      <c r="H588" s="40"/>
    </row>
    <row r="589" spans="1:8" s="2" customFormat="1" ht="16.899999999999999" customHeight="1">
      <c r="A589" s="35"/>
      <c r="B589" s="40"/>
      <c r="C589" s="259" t="s">
        <v>1478</v>
      </c>
      <c r="D589" s="35"/>
      <c r="E589" s="35"/>
      <c r="F589" s="35"/>
      <c r="G589" s="35"/>
      <c r="H589" s="40"/>
    </row>
    <row r="590" spans="1:8" s="2" customFormat="1" ht="16.899999999999999" customHeight="1">
      <c r="A590" s="35"/>
      <c r="B590" s="40"/>
      <c r="C590" s="257" t="s">
        <v>1226</v>
      </c>
      <c r="D590" s="257" t="s">
        <v>1540</v>
      </c>
      <c r="E590" s="18" t="s">
        <v>559</v>
      </c>
      <c r="F590" s="258">
        <v>30</v>
      </c>
      <c r="G590" s="35"/>
      <c r="H590" s="40"/>
    </row>
    <row r="591" spans="1:8" s="2" customFormat="1" ht="16.899999999999999" customHeight="1">
      <c r="A591" s="35"/>
      <c r="B591" s="40"/>
      <c r="C591" s="257" t="s">
        <v>1239</v>
      </c>
      <c r="D591" s="257" t="s">
        <v>1541</v>
      </c>
      <c r="E591" s="18" t="s">
        <v>559</v>
      </c>
      <c r="F591" s="258">
        <v>30</v>
      </c>
      <c r="G591" s="35"/>
      <c r="H591" s="40"/>
    </row>
    <row r="592" spans="1:8" s="2" customFormat="1" ht="16.899999999999999" customHeight="1">
      <c r="A592" s="35"/>
      <c r="B592" s="40"/>
      <c r="C592" s="253" t="s">
        <v>790</v>
      </c>
      <c r="D592" s="254" t="s">
        <v>791</v>
      </c>
      <c r="E592" s="255" t="s">
        <v>559</v>
      </c>
      <c r="F592" s="256">
        <v>46.5</v>
      </c>
      <c r="G592" s="35"/>
      <c r="H592" s="40"/>
    </row>
    <row r="593" spans="1:8" s="2" customFormat="1" ht="16.899999999999999" customHeight="1">
      <c r="A593" s="35"/>
      <c r="B593" s="40"/>
      <c r="C593" s="257" t="s">
        <v>790</v>
      </c>
      <c r="D593" s="257" t="s">
        <v>817</v>
      </c>
      <c r="E593" s="18" t="s">
        <v>19</v>
      </c>
      <c r="F593" s="258">
        <v>46.5</v>
      </c>
      <c r="G593" s="35"/>
      <c r="H593" s="40"/>
    </row>
    <row r="594" spans="1:8" s="2" customFormat="1" ht="16.899999999999999" customHeight="1">
      <c r="A594" s="35"/>
      <c r="B594" s="40"/>
      <c r="C594" s="259" t="s">
        <v>1478</v>
      </c>
      <c r="D594" s="35"/>
      <c r="E594" s="35"/>
      <c r="F594" s="35"/>
      <c r="G594" s="35"/>
      <c r="H594" s="40"/>
    </row>
    <row r="595" spans="1:8" s="2" customFormat="1" ht="16.899999999999999" customHeight="1">
      <c r="A595" s="35"/>
      <c r="B595" s="40"/>
      <c r="C595" s="257" t="s">
        <v>812</v>
      </c>
      <c r="D595" s="257" t="s">
        <v>1488</v>
      </c>
      <c r="E595" s="18" t="s">
        <v>230</v>
      </c>
      <c r="F595" s="258">
        <v>85.5</v>
      </c>
      <c r="G595" s="35"/>
      <c r="H595" s="40"/>
    </row>
    <row r="596" spans="1:8" s="2" customFormat="1" ht="16.899999999999999" customHeight="1">
      <c r="A596" s="35"/>
      <c r="B596" s="40"/>
      <c r="C596" s="257" t="s">
        <v>929</v>
      </c>
      <c r="D596" s="257" t="s">
        <v>1489</v>
      </c>
      <c r="E596" s="18" t="s">
        <v>559</v>
      </c>
      <c r="F596" s="258">
        <v>46.5</v>
      </c>
      <c r="G596" s="35"/>
      <c r="H596" s="40"/>
    </row>
    <row r="597" spans="1:8" s="2" customFormat="1" ht="16.899999999999999" customHeight="1">
      <c r="A597" s="35"/>
      <c r="B597" s="40"/>
      <c r="C597" s="257" t="s">
        <v>933</v>
      </c>
      <c r="D597" s="257" t="s">
        <v>1490</v>
      </c>
      <c r="E597" s="18" t="s">
        <v>559</v>
      </c>
      <c r="F597" s="258">
        <v>46.5</v>
      </c>
      <c r="G597" s="35"/>
      <c r="H597" s="40"/>
    </row>
    <row r="598" spans="1:8" s="2" customFormat="1" ht="16.899999999999999" customHeight="1">
      <c r="A598" s="35"/>
      <c r="B598" s="40"/>
      <c r="C598" s="257" t="s">
        <v>571</v>
      </c>
      <c r="D598" s="257" t="s">
        <v>1491</v>
      </c>
      <c r="E598" s="18" t="s">
        <v>559</v>
      </c>
      <c r="F598" s="258">
        <v>81</v>
      </c>
      <c r="G598" s="35"/>
      <c r="H598" s="40"/>
    </row>
    <row r="599" spans="1:8" s="2" customFormat="1" ht="16.899999999999999" customHeight="1">
      <c r="A599" s="35"/>
      <c r="B599" s="40"/>
      <c r="C599" s="253" t="s">
        <v>793</v>
      </c>
      <c r="D599" s="254" t="s">
        <v>794</v>
      </c>
      <c r="E599" s="255" t="s">
        <v>559</v>
      </c>
      <c r="F599" s="256">
        <v>28.5</v>
      </c>
      <c r="G599" s="35"/>
      <c r="H599" s="40"/>
    </row>
    <row r="600" spans="1:8" s="2" customFormat="1" ht="16.899999999999999" customHeight="1">
      <c r="A600" s="35"/>
      <c r="B600" s="40"/>
      <c r="C600" s="257" t="s">
        <v>793</v>
      </c>
      <c r="D600" s="257" t="s">
        <v>819</v>
      </c>
      <c r="E600" s="18" t="s">
        <v>19</v>
      </c>
      <c r="F600" s="258">
        <v>28.5</v>
      </c>
      <c r="G600" s="35"/>
      <c r="H600" s="40"/>
    </row>
    <row r="601" spans="1:8" s="2" customFormat="1" ht="16.899999999999999" customHeight="1">
      <c r="A601" s="35"/>
      <c r="B601" s="40"/>
      <c r="C601" s="259" t="s">
        <v>1478</v>
      </c>
      <c r="D601" s="35"/>
      <c r="E601" s="35"/>
      <c r="F601" s="35"/>
      <c r="G601" s="35"/>
      <c r="H601" s="40"/>
    </row>
    <row r="602" spans="1:8" s="2" customFormat="1" ht="16.899999999999999" customHeight="1">
      <c r="A602" s="35"/>
      <c r="B602" s="40"/>
      <c r="C602" s="257" t="s">
        <v>812</v>
      </c>
      <c r="D602" s="257" t="s">
        <v>1488</v>
      </c>
      <c r="E602" s="18" t="s">
        <v>230</v>
      </c>
      <c r="F602" s="258">
        <v>85.5</v>
      </c>
      <c r="G602" s="35"/>
      <c r="H602" s="40"/>
    </row>
    <row r="603" spans="1:8" s="2" customFormat="1" ht="16.899999999999999" customHeight="1">
      <c r="A603" s="35"/>
      <c r="B603" s="40"/>
      <c r="C603" s="257" t="s">
        <v>821</v>
      </c>
      <c r="D603" s="257" t="s">
        <v>1492</v>
      </c>
      <c r="E603" s="18" t="s">
        <v>230</v>
      </c>
      <c r="F603" s="258">
        <v>57</v>
      </c>
      <c r="G603" s="35"/>
      <c r="H603" s="40"/>
    </row>
    <row r="604" spans="1:8" s="2" customFormat="1" ht="16.899999999999999" customHeight="1">
      <c r="A604" s="35"/>
      <c r="B604" s="40"/>
      <c r="C604" s="257" t="s">
        <v>850</v>
      </c>
      <c r="D604" s="257" t="s">
        <v>1493</v>
      </c>
      <c r="E604" s="18" t="s">
        <v>230</v>
      </c>
      <c r="F604" s="258">
        <v>57</v>
      </c>
      <c r="G604" s="35"/>
      <c r="H604" s="40"/>
    </row>
    <row r="605" spans="1:8" s="2" customFormat="1" ht="16.899999999999999" customHeight="1">
      <c r="A605" s="35"/>
      <c r="B605" s="40"/>
      <c r="C605" s="257" t="s">
        <v>853</v>
      </c>
      <c r="D605" s="257" t="s">
        <v>1494</v>
      </c>
      <c r="E605" s="18" t="s">
        <v>230</v>
      </c>
      <c r="F605" s="258">
        <v>57</v>
      </c>
      <c r="G605" s="35"/>
      <c r="H605" s="40"/>
    </row>
    <row r="606" spans="1:8" s="2" customFormat="1" ht="16.899999999999999" customHeight="1">
      <c r="A606" s="35"/>
      <c r="B606" s="40"/>
      <c r="C606" s="257" t="s">
        <v>919</v>
      </c>
      <c r="D606" s="257" t="s">
        <v>1495</v>
      </c>
      <c r="E606" s="18" t="s">
        <v>559</v>
      </c>
      <c r="F606" s="258">
        <v>57</v>
      </c>
      <c r="G606" s="35"/>
      <c r="H606" s="40"/>
    </row>
    <row r="607" spans="1:8" s="2" customFormat="1" ht="16.899999999999999" customHeight="1">
      <c r="A607" s="35"/>
      <c r="B607" s="40"/>
      <c r="C607" s="257" t="s">
        <v>923</v>
      </c>
      <c r="D607" s="257" t="s">
        <v>1496</v>
      </c>
      <c r="E607" s="18" t="s">
        <v>559</v>
      </c>
      <c r="F607" s="258">
        <v>57</v>
      </c>
      <c r="G607" s="35"/>
      <c r="H607" s="40"/>
    </row>
    <row r="608" spans="1:8" s="2" customFormat="1" ht="16.899999999999999" customHeight="1">
      <c r="A608" s="35"/>
      <c r="B608" s="40"/>
      <c r="C608" s="257" t="s">
        <v>926</v>
      </c>
      <c r="D608" s="257" t="s">
        <v>1497</v>
      </c>
      <c r="E608" s="18" t="s">
        <v>559</v>
      </c>
      <c r="F608" s="258">
        <v>57</v>
      </c>
      <c r="G608" s="35"/>
      <c r="H608" s="40"/>
    </row>
    <row r="609" spans="1:8" s="2" customFormat="1" ht="16.899999999999999" customHeight="1">
      <c r="A609" s="35"/>
      <c r="B609" s="40"/>
      <c r="C609" s="257" t="s">
        <v>571</v>
      </c>
      <c r="D609" s="257" t="s">
        <v>1491</v>
      </c>
      <c r="E609" s="18" t="s">
        <v>559</v>
      </c>
      <c r="F609" s="258">
        <v>81</v>
      </c>
      <c r="G609" s="35"/>
      <c r="H609" s="40"/>
    </row>
    <row r="610" spans="1:8" s="2" customFormat="1" ht="16.899999999999999" customHeight="1">
      <c r="A610" s="35"/>
      <c r="B610" s="40"/>
      <c r="C610" s="257" t="s">
        <v>938</v>
      </c>
      <c r="D610" s="257" t="s">
        <v>1498</v>
      </c>
      <c r="E610" s="18" t="s">
        <v>559</v>
      </c>
      <c r="F610" s="258">
        <v>34.5</v>
      </c>
      <c r="G610" s="35"/>
      <c r="H610" s="40"/>
    </row>
    <row r="611" spans="1:8" s="2" customFormat="1" ht="16.899999999999999" customHeight="1">
      <c r="A611" s="35"/>
      <c r="B611" s="40"/>
      <c r="C611" s="257" t="s">
        <v>941</v>
      </c>
      <c r="D611" s="257" t="s">
        <v>1499</v>
      </c>
      <c r="E611" s="18" t="s">
        <v>559</v>
      </c>
      <c r="F611" s="258">
        <v>34.5</v>
      </c>
      <c r="G611" s="35"/>
      <c r="H611" s="40"/>
    </row>
    <row r="612" spans="1:8" s="2" customFormat="1" ht="16.899999999999999" customHeight="1">
      <c r="A612" s="35"/>
      <c r="B612" s="40"/>
      <c r="C612" s="253" t="s">
        <v>783</v>
      </c>
      <c r="D612" s="254" t="s">
        <v>784</v>
      </c>
      <c r="E612" s="255" t="s">
        <v>559</v>
      </c>
      <c r="F612" s="256">
        <v>72</v>
      </c>
      <c r="G612" s="35"/>
      <c r="H612" s="40"/>
    </row>
    <row r="613" spans="1:8" s="2" customFormat="1" ht="16.899999999999999" customHeight="1">
      <c r="A613" s="35"/>
      <c r="B613" s="40"/>
      <c r="C613" s="257" t="s">
        <v>783</v>
      </c>
      <c r="D613" s="257" t="s">
        <v>951</v>
      </c>
      <c r="E613" s="18" t="s">
        <v>19</v>
      </c>
      <c r="F613" s="258">
        <v>72</v>
      </c>
      <c r="G613" s="35"/>
      <c r="H613" s="40"/>
    </row>
    <row r="614" spans="1:8" s="2" customFormat="1" ht="16.899999999999999" customHeight="1">
      <c r="A614" s="35"/>
      <c r="B614" s="40"/>
      <c r="C614" s="259" t="s">
        <v>1478</v>
      </c>
      <c r="D614" s="35"/>
      <c r="E614" s="35"/>
      <c r="F614" s="35"/>
      <c r="G614" s="35"/>
      <c r="H614" s="40"/>
    </row>
    <row r="615" spans="1:8" s="2" customFormat="1" ht="16.899999999999999" customHeight="1">
      <c r="A615" s="35"/>
      <c r="B615" s="40"/>
      <c r="C615" s="257" t="s">
        <v>947</v>
      </c>
      <c r="D615" s="257" t="s">
        <v>1500</v>
      </c>
      <c r="E615" s="18" t="s">
        <v>559</v>
      </c>
      <c r="F615" s="258">
        <v>72</v>
      </c>
      <c r="G615" s="35"/>
      <c r="H615" s="40"/>
    </row>
    <row r="616" spans="1:8" s="2" customFormat="1" ht="16.899999999999999" customHeight="1">
      <c r="A616" s="35"/>
      <c r="B616" s="40"/>
      <c r="C616" s="257" t="s">
        <v>987</v>
      </c>
      <c r="D616" s="257" t="s">
        <v>988</v>
      </c>
      <c r="E616" s="18" t="s">
        <v>559</v>
      </c>
      <c r="F616" s="258">
        <v>36</v>
      </c>
      <c r="G616" s="35"/>
      <c r="H616" s="40"/>
    </row>
    <row r="617" spans="1:8" s="2" customFormat="1" ht="22.5">
      <c r="A617" s="35"/>
      <c r="B617" s="40"/>
      <c r="C617" s="257" t="s">
        <v>908</v>
      </c>
      <c r="D617" s="257" t="s">
        <v>1501</v>
      </c>
      <c r="E617" s="18" t="s">
        <v>559</v>
      </c>
      <c r="F617" s="258">
        <v>72</v>
      </c>
      <c r="G617" s="35"/>
      <c r="H617" s="40"/>
    </row>
    <row r="618" spans="1:8" s="2" customFormat="1" ht="16.899999999999999" customHeight="1">
      <c r="A618" s="35"/>
      <c r="B618" s="40"/>
      <c r="C618" s="253" t="s">
        <v>786</v>
      </c>
      <c r="D618" s="254" t="s">
        <v>787</v>
      </c>
      <c r="E618" s="255" t="s">
        <v>230</v>
      </c>
      <c r="F618" s="256">
        <v>85.5</v>
      </c>
      <c r="G618" s="35"/>
      <c r="H618" s="40"/>
    </row>
    <row r="619" spans="1:8" s="2" customFormat="1" ht="16.899999999999999" customHeight="1">
      <c r="A619" s="35"/>
      <c r="B619" s="40"/>
      <c r="C619" s="257" t="s">
        <v>19</v>
      </c>
      <c r="D619" s="257" t="s">
        <v>815</v>
      </c>
      <c r="E619" s="18" t="s">
        <v>19</v>
      </c>
      <c r="F619" s="258">
        <v>0</v>
      </c>
      <c r="G619" s="35"/>
      <c r="H619" s="40"/>
    </row>
    <row r="620" spans="1:8" s="2" customFormat="1" ht="16.899999999999999" customHeight="1">
      <c r="A620" s="35"/>
      <c r="B620" s="40"/>
      <c r="C620" s="257" t="s">
        <v>786</v>
      </c>
      <c r="D620" s="257" t="s">
        <v>1261</v>
      </c>
      <c r="E620" s="18" t="s">
        <v>19</v>
      </c>
      <c r="F620" s="258">
        <v>85.5</v>
      </c>
      <c r="G620" s="35"/>
      <c r="H620" s="40"/>
    </row>
    <row r="621" spans="1:8" s="2" customFormat="1" ht="16.899999999999999" customHeight="1">
      <c r="A621" s="35"/>
      <c r="B621" s="40"/>
      <c r="C621" s="259" t="s">
        <v>1478</v>
      </c>
      <c r="D621" s="35"/>
      <c r="E621" s="35"/>
      <c r="F621" s="35"/>
      <c r="G621" s="35"/>
      <c r="H621" s="40"/>
    </row>
    <row r="622" spans="1:8" s="2" customFormat="1" ht="16.899999999999999" customHeight="1">
      <c r="A622" s="35"/>
      <c r="B622" s="40"/>
      <c r="C622" s="257" t="s">
        <v>812</v>
      </c>
      <c r="D622" s="257" t="s">
        <v>1488</v>
      </c>
      <c r="E622" s="18" t="s">
        <v>230</v>
      </c>
      <c r="F622" s="258">
        <v>85.5</v>
      </c>
      <c r="G622" s="35"/>
      <c r="H622" s="40"/>
    </row>
    <row r="623" spans="1:8" s="2" customFormat="1" ht="16.899999999999999" customHeight="1">
      <c r="A623" s="35"/>
      <c r="B623" s="40"/>
      <c r="C623" s="257" t="s">
        <v>892</v>
      </c>
      <c r="D623" s="257" t="s">
        <v>1502</v>
      </c>
      <c r="E623" s="18" t="s">
        <v>230</v>
      </c>
      <c r="F623" s="258">
        <v>114</v>
      </c>
      <c r="G623" s="35"/>
      <c r="H623" s="40"/>
    </row>
    <row r="624" spans="1:8" s="2" customFormat="1" ht="22.5">
      <c r="A624" s="35"/>
      <c r="B624" s="40"/>
      <c r="C624" s="257" t="s">
        <v>895</v>
      </c>
      <c r="D624" s="257" t="s">
        <v>1503</v>
      </c>
      <c r="E624" s="18" t="s">
        <v>230</v>
      </c>
      <c r="F624" s="258">
        <v>85.5</v>
      </c>
      <c r="G624" s="35"/>
      <c r="H624" s="40"/>
    </row>
    <row r="625" spans="1:8" s="2" customFormat="1" ht="16.899999999999999" customHeight="1">
      <c r="A625" s="35"/>
      <c r="B625" s="40"/>
      <c r="C625" s="253" t="s">
        <v>796</v>
      </c>
      <c r="D625" s="254" t="s">
        <v>797</v>
      </c>
      <c r="E625" s="255" t="s">
        <v>230</v>
      </c>
      <c r="F625" s="256">
        <v>28.5</v>
      </c>
      <c r="G625" s="35"/>
      <c r="H625" s="40"/>
    </row>
    <row r="626" spans="1:8" s="2" customFormat="1" ht="16.899999999999999" customHeight="1">
      <c r="A626" s="35"/>
      <c r="B626" s="40"/>
      <c r="C626" s="257" t="s">
        <v>796</v>
      </c>
      <c r="D626" s="257" t="s">
        <v>818</v>
      </c>
      <c r="E626" s="18" t="s">
        <v>19</v>
      </c>
      <c r="F626" s="258">
        <v>28.5</v>
      </c>
      <c r="G626" s="35"/>
      <c r="H626" s="40"/>
    </row>
    <row r="627" spans="1:8" s="2" customFormat="1" ht="16.899999999999999" customHeight="1">
      <c r="A627" s="35"/>
      <c r="B627" s="40"/>
      <c r="C627" s="259" t="s">
        <v>1478</v>
      </c>
      <c r="D627" s="35"/>
      <c r="E627" s="35"/>
      <c r="F627" s="35"/>
      <c r="G627" s="35"/>
      <c r="H627" s="40"/>
    </row>
    <row r="628" spans="1:8" s="2" customFormat="1" ht="16.899999999999999" customHeight="1">
      <c r="A628" s="35"/>
      <c r="B628" s="40"/>
      <c r="C628" s="257" t="s">
        <v>812</v>
      </c>
      <c r="D628" s="257" t="s">
        <v>1488</v>
      </c>
      <c r="E628" s="18" t="s">
        <v>230</v>
      </c>
      <c r="F628" s="258">
        <v>85.5</v>
      </c>
      <c r="G628" s="35"/>
      <c r="H628" s="40"/>
    </row>
    <row r="629" spans="1:8" s="2" customFormat="1" ht="16.899999999999999" customHeight="1">
      <c r="A629" s="35"/>
      <c r="B629" s="40"/>
      <c r="C629" s="257" t="s">
        <v>801</v>
      </c>
      <c r="D629" s="257" t="s">
        <v>1504</v>
      </c>
      <c r="E629" s="18" t="s">
        <v>230</v>
      </c>
      <c r="F629" s="258">
        <v>28.5</v>
      </c>
      <c r="G629" s="35"/>
      <c r="H629" s="40"/>
    </row>
    <row r="630" spans="1:8" s="2" customFormat="1" ht="16.899999999999999" customHeight="1">
      <c r="A630" s="35"/>
      <c r="B630" s="40"/>
      <c r="C630" s="257" t="s">
        <v>805</v>
      </c>
      <c r="D630" s="257" t="s">
        <v>1505</v>
      </c>
      <c r="E630" s="18" t="s">
        <v>230</v>
      </c>
      <c r="F630" s="258">
        <v>28.5</v>
      </c>
      <c r="G630" s="35"/>
      <c r="H630" s="40"/>
    </row>
    <row r="631" spans="1:8" s="2" customFormat="1" ht="16.899999999999999" customHeight="1">
      <c r="A631" s="35"/>
      <c r="B631" s="40"/>
      <c r="C631" s="257" t="s">
        <v>228</v>
      </c>
      <c r="D631" s="257" t="s">
        <v>1506</v>
      </c>
      <c r="E631" s="18" t="s">
        <v>230</v>
      </c>
      <c r="F631" s="258">
        <v>28.5</v>
      </c>
      <c r="G631" s="35"/>
      <c r="H631" s="40"/>
    </row>
    <row r="632" spans="1:8" s="2" customFormat="1" ht="16.899999999999999" customHeight="1">
      <c r="A632" s="35"/>
      <c r="B632" s="40"/>
      <c r="C632" s="257" t="s">
        <v>809</v>
      </c>
      <c r="D632" s="257" t="s">
        <v>1507</v>
      </c>
      <c r="E632" s="18" t="s">
        <v>230</v>
      </c>
      <c r="F632" s="258">
        <v>28.5</v>
      </c>
      <c r="G632" s="35"/>
      <c r="H632" s="40"/>
    </row>
    <row r="633" spans="1:8" s="2" customFormat="1" ht="16.899999999999999" customHeight="1">
      <c r="A633" s="35"/>
      <c r="B633" s="40"/>
      <c r="C633" s="257" t="s">
        <v>880</v>
      </c>
      <c r="D633" s="257" t="s">
        <v>1508</v>
      </c>
      <c r="E633" s="18" t="s">
        <v>230</v>
      </c>
      <c r="F633" s="258">
        <v>28.5</v>
      </c>
      <c r="G633" s="35"/>
      <c r="H633" s="40"/>
    </row>
    <row r="634" spans="1:8" s="2" customFormat="1" ht="16.899999999999999" customHeight="1">
      <c r="A634" s="35"/>
      <c r="B634" s="40"/>
      <c r="C634" s="257" t="s">
        <v>883</v>
      </c>
      <c r="D634" s="257" t="s">
        <v>1509</v>
      </c>
      <c r="E634" s="18" t="s">
        <v>230</v>
      </c>
      <c r="F634" s="258">
        <v>28.5</v>
      </c>
      <c r="G634" s="35"/>
      <c r="H634" s="40"/>
    </row>
    <row r="635" spans="1:8" s="2" customFormat="1" ht="16.899999999999999" customHeight="1">
      <c r="A635" s="35"/>
      <c r="B635" s="40"/>
      <c r="C635" s="257" t="s">
        <v>886</v>
      </c>
      <c r="D635" s="257" t="s">
        <v>1510</v>
      </c>
      <c r="E635" s="18" t="s">
        <v>230</v>
      </c>
      <c r="F635" s="258">
        <v>28.5</v>
      </c>
      <c r="G635" s="35"/>
      <c r="H635" s="40"/>
    </row>
    <row r="636" spans="1:8" s="2" customFormat="1" ht="16.899999999999999" customHeight="1">
      <c r="A636" s="35"/>
      <c r="B636" s="40"/>
      <c r="C636" s="257" t="s">
        <v>889</v>
      </c>
      <c r="D636" s="257" t="s">
        <v>1511</v>
      </c>
      <c r="E636" s="18" t="s">
        <v>230</v>
      </c>
      <c r="F636" s="258">
        <v>28.5</v>
      </c>
      <c r="G636" s="35"/>
      <c r="H636" s="40"/>
    </row>
    <row r="637" spans="1:8" s="2" customFormat="1" ht="16.899999999999999" customHeight="1">
      <c r="A637" s="35"/>
      <c r="B637" s="40"/>
      <c r="C637" s="257" t="s">
        <v>892</v>
      </c>
      <c r="D637" s="257" t="s">
        <v>1502</v>
      </c>
      <c r="E637" s="18" t="s">
        <v>230</v>
      </c>
      <c r="F637" s="258">
        <v>114</v>
      </c>
      <c r="G637" s="35"/>
      <c r="H637" s="40"/>
    </row>
    <row r="638" spans="1:8" s="2" customFormat="1" ht="16.899999999999999" customHeight="1">
      <c r="A638" s="35"/>
      <c r="B638" s="40"/>
      <c r="C638" s="257" t="s">
        <v>898</v>
      </c>
      <c r="D638" s="257" t="s">
        <v>1512</v>
      </c>
      <c r="E638" s="18" t="s">
        <v>230</v>
      </c>
      <c r="F638" s="258">
        <v>28.5</v>
      </c>
      <c r="G638" s="35"/>
      <c r="H638" s="40"/>
    </row>
    <row r="639" spans="1:8" s="2" customFormat="1" ht="16.899999999999999" customHeight="1">
      <c r="A639" s="35"/>
      <c r="B639" s="40"/>
      <c r="C639" s="253" t="s">
        <v>654</v>
      </c>
      <c r="D639" s="254" t="s">
        <v>655</v>
      </c>
      <c r="E639" s="255" t="s">
        <v>230</v>
      </c>
      <c r="F639" s="256">
        <v>19.16</v>
      </c>
      <c r="G639" s="35"/>
      <c r="H639" s="40"/>
    </row>
    <row r="640" spans="1:8" s="2" customFormat="1" ht="16.899999999999999" customHeight="1">
      <c r="A640" s="35"/>
      <c r="B640" s="40"/>
      <c r="C640" s="257" t="s">
        <v>654</v>
      </c>
      <c r="D640" s="257" t="s">
        <v>1268</v>
      </c>
      <c r="E640" s="18" t="s">
        <v>19</v>
      </c>
      <c r="F640" s="258">
        <v>19.16</v>
      </c>
      <c r="G640" s="35"/>
      <c r="H640" s="40"/>
    </row>
    <row r="641" spans="1:8" s="2" customFormat="1" ht="16.899999999999999" customHeight="1">
      <c r="A641" s="35"/>
      <c r="B641" s="40"/>
      <c r="C641" s="259" t="s">
        <v>1478</v>
      </c>
      <c r="D641" s="35"/>
      <c r="E641" s="35"/>
      <c r="F641" s="35"/>
      <c r="G641" s="35"/>
      <c r="H641" s="40"/>
    </row>
    <row r="642" spans="1:8" s="2" customFormat="1" ht="16.899999999999999" customHeight="1">
      <c r="A642" s="35"/>
      <c r="B642" s="40"/>
      <c r="C642" s="257" t="s">
        <v>471</v>
      </c>
      <c r="D642" s="257" t="s">
        <v>472</v>
      </c>
      <c r="E642" s="18" t="s">
        <v>230</v>
      </c>
      <c r="F642" s="258">
        <v>19.16</v>
      </c>
      <c r="G642" s="35"/>
      <c r="H642" s="40"/>
    </row>
    <row r="643" spans="1:8" s="2" customFormat="1" ht="16.899999999999999" customHeight="1">
      <c r="A643" s="35"/>
      <c r="B643" s="40"/>
      <c r="C643" s="257" t="s">
        <v>608</v>
      </c>
      <c r="D643" s="257" t="s">
        <v>1479</v>
      </c>
      <c r="E643" s="18" t="s">
        <v>230</v>
      </c>
      <c r="F643" s="258">
        <v>19.16</v>
      </c>
      <c r="G643" s="35"/>
      <c r="H643" s="40"/>
    </row>
    <row r="644" spans="1:8" s="2" customFormat="1" ht="16.899999999999999" customHeight="1">
      <c r="A644" s="35"/>
      <c r="B644" s="40"/>
      <c r="C644" s="253" t="s">
        <v>769</v>
      </c>
      <c r="D644" s="254" t="s">
        <v>770</v>
      </c>
      <c r="E644" s="255" t="s">
        <v>248</v>
      </c>
      <c r="F644" s="256">
        <v>1.32</v>
      </c>
      <c r="G644" s="35"/>
      <c r="H644" s="40"/>
    </row>
    <row r="645" spans="1:8" s="2" customFormat="1" ht="16.899999999999999" customHeight="1">
      <c r="A645" s="35"/>
      <c r="B645" s="40"/>
      <c r="C645" s="257" t="s">
        <v>769</v>
      </c>
      <c r="D645" s="257" t="s">
        <v>863</v>
      </c>
      <c r="E645" s="18" t="s">
        <v>19</v>
      </c>
      <c r="F645" s="258">
        <v>1.32</v>
      </c>
      <c r="G645" s="35"/>
      <c r="H645" s="40"/>
    </row>
    <row r="646" spans="1:8" s="2" customFormat="1" ht="16.899999999999999" customHeight="1">
      <c r="A646" s="35"/>
      <c r="B646" s="40"/>
      <c r="C646" s="259" t="s">
        <v>1478</v>
      </c>
      <c r="D646" s="35"/>
      <c r="E646" s="35"/>
      <c r="F646" s="35"/>
      <c r="G646" s="35"/>
      <c r="H646" s="40"/>
    </row>
    <row r="647" spans="1:8" s="2" customFormat="1" ht="16.899999999999999" customHeight="1">
      <c r="A647" s="35"/>
      <c r="B647" s="40"/>
      <c r="C647" s="257" t="s">
        <v>860</v>
      </c>
      <c r="D647" s="257" t="s">
        <v>1513</v>
      </c>
      <c r="E647" s="18" t="s">
        <v>248</v>
      </c>
      <c r="F647" s="258">
        <v>1.32</v>
      </c>
      <c r="G647" s="35"/>
      <c r="H647" s="40"/>
    </row>
    <row r="648" spans="1:8" s="2" customFormat="1" ht="16.899999999999999" customHeight="1">
      <c r="A648" s="35"/>
      <c r="B648" s="40"/>
      <c r="C648" s="257" t="s">
        <v>274</v>
      </c>
      <c r="D648" s="257" t="s">
        <v>1514</v>
      </c>
      <c r="E648" s="18" t="s">
        <v>248</v>
      </c>
      <c r="F648" s="258">
        <v>31.684000000000001</v>
      </c>
      <c r="G648" s="35"/>
      <c r="H648" s="40"/>
    </row>
    <row r="649" spans="1:8" s="2" customFormat="1" ht="16.899999999999999" customHeight="1">
      <c r="A649" s="35"/>
      <c r="B649" s="40"/>
      <c r="C649" s="253" t="s">
        <v>781</v>
      </c>
      <c r="D649" s="254" t="s">
        <v>782</v>
      </c>
      <c r="E649" s="255" t="s">
        <v>248</v>
      </c>
      <c r="F649" s="256">
        <v>8</v>
      </c>
      <c r="G649" s="35"/>
      <c r="H649" s="40"/>
    </row>
    <row r="650" spans="1:8" s="2" customFormat="1" ht="16.899999999999999" customHeight="1">
      <c r="A650" s="35"/>
      <c r="B650" s="40"/>
      <c r="C650" s="257" t="s">
        <v>781</v>
      </c>
      <c r="D650" s="257" t="s">
        <v>831</v>
      </c>
      <c r="E650" s="18" t="s">
        <v>19</v>
      </c>
      <c r="F650" s="258">
        <v>8</v>
      </c>
      <c r="G650" s="35"/>
      <c r="H650" s="40"/>
    </row>
    <row r="651" spans="1:8" s="2" customFormat="1" ht="16.899999999999999" customHeight="1">
      <c r="A651" s="35"/>
      <c r="B651" s="40"/>
      <c r="C651" s="259" t="s">
        <v>1478</v>
      </c>
      <c r="D651" s="35"/>
      <c r="E651" s="35"/>
      <c r="F651" s="35"/>
      <c r="G651" s="35"/>
      <c r="H651" s="40"/>
    </row>
    <row r="652" spans="1:8" s="2" customFormat="1" ht="16.899999999999999" customHeight="1">
      <c r="A652" s="35"/>
      <c r="B652" s="40"/>
      <c r="C652" s="257" t="s">
        <v>828</v>
      </c>
      <c r="D652" s="257" t="s">
        <v>1515</v>
      </c>
      <c r="E652" s="18" t="s">
        <v>248</v>
      </c>
      <c r="F652" s="258">
        <v>8</v>
      </c>
      <c r="G652" s="35"/>
      <c r="H652" s="40"/>
    </row>
    <row r="653" spans="1:8" s="2" customFormat="1" ht="16.899999999999999" customHeight="1">
      <c r="A653" s="35"/>
      <c r="B653" s="40"/>
      <c r="C653" s="257" t="s">
        <v>246</v>
      </c>
      <c r="D653" s="257" t="s">
        <v>1516</v>
      </c>
      <c r="E653" s="18" t="s">
        <v>248</v>
      </c>
      <c r="F653" s="258">
        <v>49.96</v>
      </c>
      <c r="G653" s="35"/>
      <c r="H653" s="40"/>
    </row>
    <row r="654" spans="1:8" s="2" customFormat="1" ht="16.899999999999999" customHeight="1">
      <c r="A654" s="35"/>
      <c r="B654" s="40"/>
      <c r="C654" s="253" t="s">
        <v>778</v>
      </c>
      <c r="D654" s="254" t="s">
        <v>779</v>
      </c>
      <c r="E654" s="255" t="s">
        <v>248</v>
      </c>
      <c r="F654" s="256">
        <v>49.96</v>
      </c>
      <c r="G654" s="35"/>
      <c r="H654" s="40"/>
    </row>
    <row r="655" spans="1:8" s="2" customFormat="1" ht="16.899999999999999" customHeight="1">
      <c r="A655" s="35"/>
      <c r="B655" s="40"/>
      <c r="C655" s="257" t="s">
        <v>19</v>
      </c>
      <c r="D655" s="257" t="s">
        <v>1264</v>
      </c>
      <c r="E655" s="18" t="s">
        <v>19</v>
      </c>
      <c r="F655" s="258">
        <v>57.96</v>
      </c>
      <c r="G655" s="35"/>
      <c r="H655" s="40"/>
    </row>
    <row r="656" spans="1:8" s="2" customFormat="1" ht="16.899999999999999" customHeight="1">
      <c r="A656" s="35"/>
      <c r="B656" s="40"/>
      <c r="C656" s="257" t="s">
        <v>19</v>
      </c>
      <c r="D656" s="257" t="s">
        <v>827</v>
      </c>
      <c r="E656" s="18" t="s">
        <v>19</v>
      </c>
      <c r="F656" s="258">
        <v>-8</v>
      </c>
      <c r="G656" s="35"/>
      <c r="H656" s="40"/>
    </row>
    <row r="657" spans="1:8" s="2" customFormat="1" ht="16.899999999999999" customHeight="1">
      <c r="A657" s="35"/>
      <c r="B657" s="40"/>
      <c r="C657" s="257" t="s">
        <v>778</v>
      </c>
      <c r="D657" s="257" t="s">
        <v>245</v>
      </c>
      <c r="E657" s="18" t="s">
        <v>19</v>
      </c>
      <c r="F657" s="258">
        <v>49.96</v>
      </c>
      <c r="G657" s="35"/>
      <c r="H657" s="40"/>
    </row>
    <row r="658" spans="1:8" s="2" customFormat="1" ht="16.899999999999999" customHeight="1">
      <c r="A658" s="35"/>
      <c r="B658" s="40"/>
      <c r="C658" s="259" t="s">
        <v>1478</v>
      </c>
      <c r="D658" s="35"/>
      <c r="E658" s="35"/>
      <c r="F658" s="35"/>
      <c r="G658" s="35"/>
      <c r="H658" s="40"/>
    </row>
    <row r="659" spans="1:8" s="2" customFormat="1" ht="16.899999999999999" customHeight="1">
      <c r="A659" s="35"/>
      <c r="B659" s="40"/>
      <c r="C659" s="257" t="s">
        <v>246</v>
      </c>
      <c r="D659" s="257" t="s">
        <v>1516</v>
      </c>
      <c r="E659" s="18" t="s">
        <v>248</v>
      </c>
      <c r="F659" s="258">
        <v>49.96</v>
      </c>
      <c r="G659" s="35"/>
      <c r="H659" s="40"/>
    </row>
    <row r="660" spans="1:8" s="2" customFormat="1" ht="22.5">
      <c r="A660" s="35"/>
      <c r="B660" s="40"/>
      <c r="C660" s="257" t="s">
        <v>832</v>
      </c>
      <c r="D660" s="257" t="s">
        <v>1517</v>
      </c>
      <c r="E660" s="18" t="s">
        <v>248</v>
      </c>
      <c r="F660" s="258">
        <v>18.276</v>
      </c>
      <c r="G660" s="35"/>
      <c r="H660" s="40"/>
    </row>
    <row r="661" spans="1:8" s="2" customFormat="1" ht="22.5">
      <c r="A661" s="35"/>
      <c r="B661" s="40"/>
      <c r="C661" s="257" t="s">
        <v>836</v>
      </c>
      <c r="D661" s="257" t="s">
        <v>1518</v>
      </c>
      <c r="E661" s="18" t="s">
        <v>248</v>
      </c>
      <c r="F661" s="258">
        <v>182.76</v>
      </c>
      <c r="G661" s="35"/>
      <c r="H661" s="40"/>
    </row>
    <row r="662" spans="1:8" s="2" customFormat="1" ht="16.899999999999999" customHeight="1">
      <c r="A662" s="35"/>
      <c r="B662" s="40"/>
      <c r="C662" s="257" t="s">
        <v>844</v>
      </c>
      <c r="D662" s="257" t="s">
        <v>1519</v>
      </c>
      <c r="E662" s="18" t="s">
        <v>248</v>
      </c>
      <c r="F662" s="258">
        <v>18.276</v>
      </c>
      <c r="G662" s="35"/>
      <c r="H662" s="40"/>
    </row>
    <row r="663" spans="1:8" s="2" customFormat="1" ht="16.899999999999999" customHeight="1">
      <c r="A663" s="35"/>
      <c r="B663" s="40"/>
      <c r="C663" s="257" t="s">
        <v>274</v>
      </c>
      <c r="D663" s="257" t="s">
        <v>1514</v>
      </c>
      <c r="E663" s="18" t="s">
        <v>248</v>
      </c>
      <c r="F663" s="258">
        <v>31.684000000000001</v>
      </c>
      <c r="G663" s="35"/>
      <c r="H663" s="40"/>
    </row>
    <row r="664" spans="1:8" s="2" customFormat="1" ht="16.899999999999999" customHeight="1">
      <c r="A664" s="35"/>
      <c r="B664" s="40"/>
      <c r="C664" s="253" t="s">
        <v>775</v>
      </c>
      <c r="D664" s="254" t="s">
        <v>776</v>
      </c>
      <c r="E664" s="255" t="s">
        <v>248</v>
      </c>
      <c r="F664" s="256">
        <v>31.684000000000001</v>
      </c>
      <c r="G664" s="35"/>
      <c r="H664" s="40"/>
    </row>
    <row r="665" spans="1:8" s="2" customFormat="1" ht="16.899999999999999" customHeight="1">
      <c r="A665" s="35"/>
      <c r="B665" s="40"/>
      <c r="C665" s="257" t="s">
        <v>19</v>
      </c>
      <c r="D665" s="257" t="s">
        <v>848</v>
      </c>
      <c r="E665" s="18" t="s">
        <v>19</v>
      </c>
      <c r="F665" s="258">
        <v>49.96</v>
      </c>
      <c r="G665" s="35"/>
      <c r="H665" s="40"/>
    </row>
    <row r="666" spans="1:8" s="2" customFormat="1" ht="16.899999999999999" customHeight="1">
      <c r="A666" s="35"/>
      <c r="B666" s="40"/>
      <c r="C666" s="257" t="s">
        <v>19</v>
      </c>
      <c r="D666" s="257" t="s">
        <v>849</v>
      </c>
      <c r="E666" s="18" t="s">
        <v>19</v>
      </c>
      <c r="F666" s="258">
        <v>-18.276</v>
      </c>
      <c r="G666" s="35"/>
      <c r="H666" s="40"/>
    </row>
    <row r="667" spans="1:8" s="2" customFormat="1" ht="16.899999999999999" customHeight="1">
      <c r="A667" s="35"/>
      <c r="B667" s="40"/>
      <c r="C667" s="257" t="s">
        <v>775</v>
      </c>
      <c r="D667" s="257" t="s">
        <v>245</v>
      </c>
      <c r="E667" s="18" t="s">
        <v>19</v>
      </c>
      <c r="F667" s="258">
        <v>31.684000000000001</v>
      </c>
      <c r="G667" s="35"/>
      <c r="H667" s="40"/>
    </row>
    <row r="668" spans="1:8" s="2" customFormat="1" ht="16.899999999999999" customHeight="1">
      <c r="A668" s="35"/>
      <c r="B668" s="40"/>
      <c r="C668" s="259" t="s">
        <v>1478</v>
      </c>
      <c r="D668" s="35"/>
      <c r="E668" s="35"/>
      <c r="F668" s="35"/>
      <c r="G668" s="35"/>
      <c r="H668" s="40"/>
    </row>
    <row r="669" spans="1:8" s="2" customFormat="1" ht="16.899999999999999" customHeight="1">
      <c r="A669" s="35"/>
      <c r="B669" s="40"/>
      <c r="C669" s="257" t="s">
        <v>274</v>
      </c>
      <c r="D669" s="257" t="s">
        <v>1514</v>
      </c>
      <c r="E669" s="18" t="s">
        <v>248</v>
      </c>
      <c r="F669" s="258">
        <v>31.684000000000001</v>
      </c>
      <c r="G669" s="35"/>
      <c r="H669" s="40"/>
    </row>
    <row r="670" spans="1:8" s="2" customFormat="1" ht="22.5">
      <c r="A670" s="35"/>
      <c r="B670" s="40"/>
      <c r="C670" s="257" t="s">
        <v>832</v>
      </c>
      <c r="D670" s="257" t="s">
        <v>1517</v>
      </c>
      <c r="E670" s="18" t="s">
        <v>248</v>
      </c>
      <c r="F670" s="258">
        <v>18.276</v>
      </c>
      <c r="G670" s="35"/>
      <c r="H670" s="40"/>
    </row>
    <row r="671" spans="1:8" s="2" customFormat="1" ht="22.5">
      <c r="A671" s="35"/>
      <c r="B671" s="40"/>
      <c r="C671" s="257" t="s">
        <v>836</v>
      </c>
      <c r="D671" s="257" t="s">
        <v>1518</v>
      </c>
      <c r="E671" s="18" t="s">
        <v>248</v>
      </c>
      <c r="F671" s="258">
        <v>182.76</v>
      </c>
      <c r="G671" s="35"/>
      <c r="H671" s="40"/>
    </row>
    <row r="672" spans="1:8" s="2" customFormat="1" ht="16.899999999999999" customHeight="1">
      <c r="A672" s="35"/>
      <c r="B672" s="40"/>
      <c r="C672" s="257" t="s">
        <v>844</v>
      </c>
      <c r="D672" s="257" t="s">
        <v>1519</v>
      </c>
      <c r="E672" s="18" t="s">
        <v>248</v>
      </c>
      <c r="F672" s="258">
        <v>18.276</v>
      </c>
      <c r="G672" s="35"/>
      <c r="H672" s="40"/>
    </row>
    <row r="673" spans="1:8" s="2" customFormat="1" ht="16.899999999999999" customHeight="1">
      <c r="A673" s="35"/>
      <c r="B673" s="40"/>
      <c r="C673" s="253" t="s">
        <v>772</v>
      </c>
      <c r="D673" s="254" t="s">
        <v>773</v>
      </c>
      <c r="E673" s="255" t="s">
        <v>248</v>
      </c>
      <c r="F673" s="256">
        <v>18.84</v>
      </c>
      <c r="G673" s="35"/>
      <c r="H673" s="40"/>
    </row>
    <row r="674" spans="1:8" s="2" customFormat="1" ht="16.899999999999999" customHeight="1">
      <c r="A674" s="35"/>
      <c r="B674" s="40"/>
      <c r="C674" s="257" t="s">
        <v>19</v>
      </c>
      <c r="D674" s="257" t="s">
        <v>867</v>
      </c>
      <c r="E674" s="18" t="s">
        <v>19</v>
      </c>
      <c r="F674" s="258">
        <v>0</v>
      </c>
      <c r="G674" s="35"/>
      <c r="H674" s="40"/>
    </row>
    <row r="675" spans="1:8" s="2" customFormat="1" ht="16.899999999999999" customHeight="1">
      <c r="A675" s="35"/>
      <c r="B675" s="40"/>
      <c r="C675" s="257" t="s">
        <v>19</v>
      </c>
      <c r="D675" s="257" t="s">
        <v>868</v>
      </c>
      <c r="E675" s="18" t="s">
        <v>19</v>
      </c>
      <c r="F675" s="258">
        <v>15.84</v>
      </c>
      <c r="G675" s="35"/>
      <c r="H675" s="40"/>
    </row>
    <row r="676" spans="1:8" s="2" customFormat="1" ht="16.899999999999999" customHeight="1">
      <c r="A676" s="35"/>
      <c r="B676" s="40"/>
      <c r="C676" s="257" t="s">
        <v>19</v>
      </c>
      <c r="D676" s="257" t="s">
        <v>869</v>
      </c>
      <c r="E676" s="18" t="s">
        <v>19</v>
      </c>
      <c r="F676" s="258">
        <v>3</v>
      </c>
      <c r="G676" s="35"/>
      <c r="H676" s="40"/>
    </row>
    <row r="677" spans="1:8" s="2" customFormat="1" ht="16.899999999999999" customHeight="1">
      <c r="A677" s="35"/>
      <c r="B677" s="40"/>
      <c r="C677" s="257" t="s">
        <v>772</v>
      </c>
      <c r="D677" s="257" t="s">
        <v>245</v>
      </c>
      <c r="E677" s="18" t="s">
        <v>19</v>
      </c>
      <c r="F677" s="258">
        <v>18.84</v>
      </c>
      <c r="G677" s="35"/>
      <c r="H677" s="40"/>
    </row>
    <row r="678" spans="1:8" s="2" customFormat="1" ht="16.899999999999999" customHeight="1">
      <c r="A678" s="35"/>
      <c r="B678" s="40"/>
      <c r="C678" s="259" t="s">
        <v>1478</v>
      </c>
      <c r="D678" s="35"/>
      <c r="E678" s="35"/>
      <c r="F678" s="35"/>
      <c r="G678" s="35"/>
      <c r="H678" s="40"/>
    </row>
    <row r="679" spans="1:8" s="2" customFormat="1" ht="16.899999999999999" customHeight="1">
      <c r="A679" s="35"/>
      <c r="B679" s="40"/>
      <c r="C679" s="257" t="s">
        <v>864</v>
      </c>
      <c r="D679" s="257" t="s">
        <v>1520</v>
      </c>
      <c r="E679" s="18" t="s">
        <v>248</v>
      </c>
      <c r="F679" s="258">
        <v>18.84</v>
      </c>
      <c r="G679" s="35"/>
      <c r="H679" s="40"/>
    </row>
    <row r="680" spans="1:8" s="2" customFormat="1" ht="16.899999999999999" customHeight="1">
      <c r="A680" s="35"/>
      <c r="B680" s="40"/>
      <c r="C680" s="257" t="s">
        <v>274</v>
      </c>
      <c r="D680" s="257" t="s">
        <v>1514</v>
      </c>
      <c r="E680" s="18" t="s">
        <v>248</v>
      </c>
      <c r="F680" s="258">
        <v>31.684000000000001</v>
      </c>
      <c r="G680" s="35"/>
      <c r="H680" s="40"/>
    </row>
    <row r="681" spans="1:8" s="2" customFormat="1" ht="16.899999999999999" customHeight="1">
      <c r="A681" s="35"/>
      <c r="B681" s="40"/>
      <c r="C681" s="257" t="s">
        <v>874</v>
      </c>
      <c r="D681" s="257" t="s">
        <v>1521</v>
      </c>
      <c r="E681" s="18" t="s">
        <v>361</v>
      </c>
      <c r="F681" s="258">
        <v>0.84799999999999998</v>
      </c>
      <c r="G681" s="35"/>
      <c r="H681" s="40"/>
    </row>
    <row r="682" spans="1:8" s="2" customFormat="1" ht="16.899999999999999" customHeight="1">
      <c r="A682" s="35"/>
      <c r="B682" s="40"/>
      <c r="C682" s="257" t="s">
        <v>359</v>
      </c>
      <c r="D682" s="257" t="s">
        <v>1522</v>
      </c>
      <c r="E682" s="18" t="s">
        <v>361</v>
      </c>
      <c r="F682" s="258">
        <v>0.754</v>
      </c>
      <c r="G682" s="35"/>
      <c r="H682" s="40"/>
    </row>
    <row r="683" spans="1:8" s="2" customFormat="1" ht="26.45" customHeight="1">
      <c r="A683" s="35"/>
      <c r="B683" s="40"/>
      <c r="C683" s="252" t="s">
        <v>1543</v>
      </c>
      <c r="D683" s="252" t="s">
        <v>161</v>
      </c>
      <c r="E683" s="35"/>
      <c r="F683" s="35"/>
      <c r="G683" s="35"/>
      <c r="H683" s="40"/>
    </row>
    <row r="684" spans="1:8" s="2" customFormat="1" ht="16.899999999999999" customHeight="1">
      <c r="A684" s="35"/>
      <c r="B684" s="40"/>
      <c r="C684" s="253" t="s">
        <v>1221</v>
      </c>
      <c r="D684" s="254" t="s">
        <v>1222</v>
      </c>
      <c r="E684" s="255" t="s">
        <v>559</v>
      </c>
      <c r="F684" s="256">
        <v>30</v>
      </c>
      <c r="G684" s="35"/>
      <c r="H684" s="40"/>
    </row>
    <row r="685" spans="1:8" s="2" customFormat="1" ht="16.899999999999999" customHeight="1">
      <c r="A685" s="35"/>
      <c r="B685" s="40"/>
      <c r="C685" s="257" t="s">
        <v>1221</v>
      </c>
      <c r="D685" s="257" t="s">
        <v>1263</v>
      </c>
      <c r="E685" s="18" t="s">
        <v>19</v>
      </c>
      <c r="F685" s="258">
        <v>30</v>
      </c>
      <c r="G685" s="35"/>
      <c r="H685" s="40"/>
    </row>
    <row r="686" spans="1:8" s="2" customFormat="1" ht="16.899999999999999" customHeight="1">
      <c r="A686" s="35"/>
      <c r="B686" s="40"/>
      <c r="C686" s="259" t="s">
        <v>1478</v>
      </c>
      <c r="D686" s="35"/>
      <c r="E686" s="35"/>
      <c r="F686" s="35"/>
      <c r="G686" s="35"/>
      <c r="H686" s="40"/>
    </row>
    <row r="687" spans="1:8" s="2" customFormat="1" ht="16.899999999999999" customHeight="1">
      <c r="A687" s="35"/>
      <c r="B687" s="40"/>
      <c r="C687" s="257" t="s">
        <v>1226</v>
      </c>
      <c r="D687" s="257" t="s">
        <v>1540</v>
      </c>
      <c r="E687" s="18" t="s">
        <v>559</v>
      </c>
      <c r="F687" s="258">
        <v>30</v>
      </c>
      <c r="G687" s="35"/>
      <c r="H687" s="40"/>
    </row>
    <row r="688" spans="1:8" s="2" customFormat="1" ht="16.899999999999999" customHeight="1">
      <c r="A688" s="35"/>
      <c r="B688" s="40"/>
      <c r="C688" s="257" t="s">
        <v>1239</v>
      </c>
      <c r="D688" s="257" t="s">
        <v>1541</v>
      </c>
      <c r="E688" s="18" t="s">
        <v>559</v>
      </c>
      <c r="F688" s="258">
        <v>30</v>
      </c>
      <c r="G688" s="35"/>
      <c r="H688" s="40"/>
    </row>
    <row r="689" spans="1:8" s="2" customFormat="1" ht="16.899999999999999" customHeight="1">
      <c r="A689" s="35"/>
      <c r="B689" s="40"/>
      <c r="C689" s="253" t="s">
        <v>790</v>
      </c>
      <c r="D689" s="254" t="s">
        <v>791</v>
      </c>
      <c r="E689" s="255" t="s">
        <v>559</v>
      </c>
      <c r="F689" s="256">
        <v>46.8</v>
      </c>
      <c r="G689" s="35"/>
      <c r="H689" s="40"/>
    </row>
    <row r="690" spans="1:8" s="2" customFormat="1" ht="16.899999999999999" customHeight="1">
      <c r="A690" s="35"/>
      <c r="B690" s="40"/>
      <c r="C690" s="257" t="s">
        <v>790</v>
      </c>
      <c r="D690" s="257" t="s">
        <v>1293</v>
      </c>
      <c r="E690" s="18" t="s">
        <v>19</v>
      </c>
      <c r="F690" s="258">
        <v>46.8</v>
      </c>
      <c r="G690" s="35"/>
      <c r="H690" s="40"/>
    </row>
    <row r="691" spans="1:8" s="2" customFormat="1" ht="16.899999999999999" customHeight="1">
      <c r="A691" s="35"/>
      <c r="B691" s="40"/>
      <c r="C691" s="259" t="s">
        <v>1478</v>
      </c>
      <c r="D691" s="35"/>
      <c r="E691" s="35"/>
      <c r="F691" s="35"/>
      <c r="G691" s="35"/>
      <c r="H691" s="40"/>
    </row>
    <row r="692" spans="1:8" s="2" customFormat="1" ht="16.899999999999999" customHeight="1">
      <c r="A692" s="35"/>
      <c r="B692" s="40"/>
      <c r="C692" s="257" t="s">
        <v>812</v>
      </c>
      <c r="D692" s="257" t="s">
        <v>1488</v>
      </c>
      <c r="E692" s="18" t="s">
        <v>230</v>
      </c>
      <c r="F692" s="258">
        <v>86.1</v>
      </c>
      <c r="G692" s="35"/>
      <c r="H692" s="40"/>
    </row>
    <row r="693" spans="1:8" s="2" customFormat="1" ht="16.899999999999999" customHeight="1">
      <c r="A693" s="35"/>
      <c r="B693" s="40"/>
      <c r="C693" s="257" t="s">
        <v>929</v>
      </c>
      <c r="D693" s="257" t="s">
        <v>1489</v>
      </c>
      <c r="E693" s="18" t="s">
        <v>559</v>
      </c>
      <c r="F693" s="258">
        <v>46.8</v>
      </c>
      <c r="G693" s="35"/>
      <c r="H693" s="40"/>
    </row>
    <row r="694" spans="1:8" s="2" customFormat="1" ht="16.899999999999999" customHeight="1">
      <c r="A694" s="35"/>
      <c r="B694" s="40"/>
      <c r="C694" s="257" t="s">
        <v>933</v>
      </c>
      <c r="D694" s="257" t="s">
        <v>1490</v>
      </c>
      <c r="E694" s="18" t="s">
        <v>559</v>
      </c>
      <c r="F694" s="258">
        <v>46.8</v>
      </c>
      <c r="G694" s="35"/>
      <c r="H694" s="40"/>
    </row>
    <row r="695" spans="1:8" s="2" customFormat="1" ht="16.899999999999999" customHeight="1">
      <c r="A695" s="35"/>
      <c r="B695" s="40"/>
      <c r="C695" s="257" t="s">
        <v>571</v>
      </c>
      <c r="D695" s="257" t="s">
        <v>1491</v>
      </c>
      <c r="E695" s="18" t="s">
        <v>559</v>
      </c>
      <c r="F695" s="258">
        <v>81.3</v>
      </c>
      <c r="G695" s="35"/>
      <c r="H695" s="40"/>
    </row>
    <row r="696" spans="1:8" s="2" customFormat="1" ht="16.899999999999999" customHeight="1">
      <c r="A696" s="35"/>
      <c r="B696" s="40"/>
      <c r="C696" s="253" t="s">
        <v>793</v>
      </c>
      <c r="D696" s="254" t="s">
        <v>794</v>
      </c>
      <c r="E696" s="255" t="s">
        <v>559</v>
      </c>
      <c r="F696" s="256">
        <v>28.5</v>
      </c>
      <c r="G696" s="35"/>
      <c r="H696" s="40"/>
    </row>
    <row r="697" spans="1:8" s="2" customFormat="1" ht="16.899999999999999" customHeight="1">
      <c r="A697" s="35"/>
      <c r="B697" s="40"/>
      <c r="C697" s="257" t="s">
        <v>793</v>
      </c>
      <c r="D697" s="257" t="s">
        <v>819</v>
      </c>
      <c r="E697" s="18" t="s">
        <v>19</v>
      </c>
      <c r="F697" s="258">
        <v>28.5</v>
      </c>
      <c r="G697" s="35"/>
      <c r="H697" s="40"/>
    </row>
    <row r="698" spans="1:8" s="2" customFormat="1" ht="16.899999999999999" customHeight="1">
      <c r="A698" s="35"/>
      <c r="B698" s="40"/>
      <c r="C698" s="259" t="s">
        <v>1478</v>
      </c>
      <c r="D698" s="35"/>
      <c r="E698" s="35"/>
      <c r="F698" s="35"/>
      <c r="G698" s="35"/>
      <c r="H698" s="40"/>
    </row>
    <row r="699" spans="1:8" s="2" customFormat="1" ht="16.899999999999999" customHeight="1">
      <c r="A699" s="35"/>
      <c r="B699" s="40"/>
      <c r="C699" s="257" t="s">
        <v>812</v>
      </c>
      <c r="D699" s="257" t="s">
        <v>1488</v>
      </c>
      <c r="E699" s="18" t="s">
        <v>230</v>
      </c>
      <c r="F699" s="258">
        <v>86.1</v>
      </c>
      <c r="G699" s="35"/>
      <c r="H699" s="40"/>
    </row>
    <row r="700" spans="1:8" s="2" customFormat="1" ht="16.899999999999999" customHeight="1">
      <c r="A700" s="35"/>
      <c r="B700" s="40"/>
      <c r="C700" s="257" t="s">
        <v>821</v>
      </c>
      <c r="D700" s="257" t="s">
        <v>1492</v>
      </c>
      <c r="E700" s="18" t="s">
        <v>230</v>
      </c>
      <c r="F700" s="258">
        <v>57</v>
      </c>
      <c r="G700" s="35"/>
      <c r="H700" s="40"/>
    </row>
    <row r="701" spans="1:8" s="2" customFormat="1" ht="16.899999999999999" customHeight="1">
      <c r="A701" s="35"/>
      <c r="B701" s="40"/>
      <c r="C701" s="257" t="s">
        <v>850</v>
      </c>
      <c r="D701" s="257" t="s">
        <v>1493</v>
      </c>
      <c r="E701" s="18" t="s">
        <v>230</v>
      </c>
      <c r="F701" s="258">
        <v>57</v>
      </c>
      <c r="G701" s="35"/>
      <c r="H701" s="40"/>
    </row>
    <row r="702" spans="1:8" s="2" customFormat="1" ht="16.899999999999999" customHeight="1">
      <c r="A702" s="35"/>
      <c r="B702" s="40"/>
      <c r="C702" s="257" t="s">
        <v>853</v>
      </c>
      <c r="D702" s="257" t="s">
        <v>1494</v>
      </c>
      <c r="E702" s="18" t="s">
        <v>230</v>
      </c>
      <c r="F702" s="258">
        <v>57</v>
      </c>
      <c r="G702" s="35"/>
      <c r="H702" s="40"/>
    </row>
    <row r="703" spans="1:8" s="2" customFormat="1" ht="16.899999999999999" customHeight="1">
      <c r="A703" s="35"/>
      <c r="B703" s="40"/>
      <c r="C703" s="257" t="s">
        <v>919</v>
      </c>
      <c r="D703" s="257" t="s">
        <v>1495</v>
      </c>
      <c r="E703" s="18" t="s">
        <v>559</v>
      </c>
      <c r="F703" s="258">
        <v>57</v>
      </c>
      <c r="G703" s="35"/>
      <c r="H703" s="40"/>
    </row>
    <row r="704" spans="1:8" s="2" customFormat="1" ht="16.899999999999999" customHeight="1">
      <c r="A704" s="35"/>
      <c r="B704" s="40"/>
      <c r="C704" s="257" t="s">
        <v>923</v>
      </c>
      <c r="D704" s="257" t="s">
        <v>1496</v>
      </c>
      <c r="E704" s="18" t="s">
        <v>559</v>
      </c>
      <c r="F704" s="258">
        <v>57</v>
      </c>
      <c r="G704" s="35"/>
      <c r="H704" s="40"/>
    </row>
    <row r="705" spans="1:8" s="2" customFormat="1" ht="16.899999999999999" customHeight="1">
      <c r="A705" s="35"/>
      <c r="B705" s="40"/>
      <c r="C705" s="257" t="s">
        <v>926</v>
      </c>
      <c r="D705" s="257" t="s">
        <v>1497</v>
      </c>
      <c r="E705" s="18" t="s">
        <v>559</v>
      </c>
      <c r="F705" s="258">
        <v>57</v>
      </c>
      <c r="G705" s="35"/>
      <c r="H705" s="40"/>
    </row>
    <row r="706" spans="1:8" s="2" customFormat="1" ht="16.899999999999999" customHeight="1">
      <c r="A706" s="35"/>
      <c r="B706" s="40"/>
      <c r="C706" s="257" t="s">
        <v>571</v>
      </c>
      <c r="D706" s="257" t="s">
        <v>1491</v>
      </c>
      <c r="E706" s="18" t="s">
        <v>559</v>
      </c>
      <c r="F706" s="258">
        <v>81.3</v>
      </c>
      <c r="G706" s="35"/>
      <c r="H706" s="40"/>
    </row>
    <row r="707" spans="1:8" s="2" customFormat="1" ht="16.899999999999999" customHeight="1">
      <c r="A707" s="35"/>
      <c r="B707" s="40"/>
      <c r="C707" s="257" t="s">
        <v>938</v>
      </c>
      <c r="D707" s="257" t="s">
        <v>1498</v>
      </c>
      <c r="E707" s="18" t="s">
        <v>559</v>
      </c>
      <c r="F707" s="258">
        <v>34.5</v>
      </c>
      <c r="G707" s="35"/>
      <c r="H707" s="40"/>
    </row>
    <row r="708" spans="1:8" s="2" customFormat="1" ht="16.899999999999999" customHeight="1">
      <c r="A708" s="35"/>
      <c r="B708" s="40"/>
      <c r="C708" s="257" t="s">
        <v>941</v>
      </c>
      <c r="D708" s="257" t="s">
        <v>1499</v>
      </c>
      <c r="E708" s="18" t="s">
        <v>559</v>
      </c>
      <c r="F708" s="258">
        <v>34.5</v>
      </c>
      <c r="G708" s="35"/>
      <c r="H708" s="40"/>
    </row>
    <row r="709" spans="1:8" s="2" customFormat="1" ht="16.899999999999999" customHeight="1">
      <c r="A709" s="35"/>
      <c r="B709" s="40"/>
      <c r="C709" s="253" t="s">
        <v>783</v>
      </c>
      <c r="D709" s="254" t="s">
        <v>784</v>
      </c>
      <c r="E709" s="255" t="s">
        <v>559</v>
      </c>
      <c r="F709" s="256">
        <v>48</v>
      </c>
      <c r="G709" s="35"/>
      <c r="H709" s="40"/>
    </row>
    <row r="710" spans="1:8" s="2" customFormat="1" ht="16.899999999999999" customHeight="1">
      <c r="A710" s="35"/>
      <c r="B710" s="40"/>
      <c r="C710" s="257" t="s">
        <v>783</v>
      </c>
      <c r="D710" s="257" t="s">
        <v>1134</v>
      </c>
      <c r="E710" s="18" t="s">
        <v>19</v>
      </c>
      <c r="F710" s="258">
        <v>48</v>
      </c>
      <c r="G710" s="35"/>
      <c r="H710" s="40"/>
    </row>
    <row r="711" spans="1:8" s="2" customFormat="1" ht="16.899999999999999" customHeight="1">
      <c r="A711" s="35"/>
      <c r="B711" s="40"/>
      <c r="C711" s="259" t="s">
        <v>1478</v>
      </c>
      <c r="D711" s="35"/>
      <c r="E711" s="35"/>
      <c r="F711" s="35"/>
      <c r="G711" s="35"/>
      <c r="H711" s="40"/>
    </row>
    <row r="712" spans="1:8" s="2" customFormat="1" ht="16.899999999999999" customHeight="1">
      <c r="A712" s="35"/>
      <c r="B712" s="40"/>
      <c r="C712" s="257" t="s">
        <v>947</v>
      </c>
      <c r="D712" s="257" t="s">
        <v>1500</v>
      </c>
      <c r="E712" s="18" t="s">
        <v>559</v>
      </c>
      <c r="F712" s="258">
        <v>48</v>
      </c>
      <c r="G712" s="35"/>
      <c r="H712" s="40"/>
    </row>
    <row r="713" spans="1:8" s="2" customFormat="1" ht="16.899999999999999" customHeight="1">
      <c r="A713" s="35"/>
      <c r="B713" s="40"/>
      <c r="C713" s="257" t="s">
        <v>987</v>
      </c>
      <c r="D713" s="257" t="s">
        <v>988</v>
      </c>
      <c r="E713" s="18" t="s">
        <v>559</v>
      </c>
      <c r="F713" s="258">
        <v>36</v>
      </c>
      <c r="G713" s="35"/>
      <c r="H713" s="40"/>
    </row>
    <row r="714" spans="1:8" s="2" customFormat="1" ht="22.5">
      <c r="A714" s="35"/>
      <c r="B714" s="40"/>
      <c r="C714" s="257" t="s">
        <v>908</v>
      </c>
      <c r="D714" s="257" t="s">
        <v>1501</v>
      </c>
      <c r="E714" s="18" t="s">
        <v>559</v>
      </c>
      <c r="F714" s="258">
        <v>48</v>
      </c>
      <c r="G714" s="35"/>
      <c r="H714" s="40"/>
    </row>
    <row r="715" spans="1:8" s="2" customFormat="1" ht="16.899999999999999" customHeight="1">
      <c r="A715" s="35"/>
      <c r="B715" s="40"/>
      <c r="C715" s="253" t="s">
        <v>786</v>
      </c>
      <c r="D715" s="254" t="s">
        <v>787</v>
      </c>
      <c r="E715" s="255" t="s">
        <v>230</v>
      </c>
      <c r="F715" s="256">
        <v>86.1</v>
      </c>
      <c r="G715" s="35"/>
      <c r="H715" s="40"/>
    </row>
    <row r="716" spans="1:8" s="2" customFormat="1" ht="16.899999999999999" customHeight="1">
      <c r="A716" s="35"/>
      <c r="B716" s="40"/>
      <c r="C716" s="257" t="s">
        <v>19</v>
      </c>
      <c r="D716" s="257" t="s">
        <v>815</v>
      </c>
      <c r="E716" s="18" t="s">
        <v>19</v>
      </c>
      <c r="F716" s="258">
        <v>0</v>
      </c>
      <c r="G716" s="35"/>
      <c r="H716" s="40"/>
    </row>
    <row r="717" spans="1:8" s="2" customFormat="1" ht="16.899999999999999" customHeight="1">
      <c r="A717" s="35"/>
      <c r="B717" s="40"/>
      <c r="C717" s="257" t="s">
        <v>786</v>
      </c>
      <c r="D717" s="257" t="s">
        <v>1292</v>
      </c>
      <c r="E717" s="18" t="s">
        <v>19</v>
      </c>
      <c r="F717" s="258">
        <v>86.1</v>
      </c>
      <c r="G717" s="35"/>
      <c r="H717" s="40"/>
    </row>
    <row r="718" spans="1:8" s="2" customFormat="1" ht="16.899999999999999" customHeight="1">
      <c r="A718" s="35"/>
      <c r="B718" s="40"/>
      <c r="C718" s="259" t="s">
        <v>1478</v>
      </c>
      <c r="D718" s="35"/>
      <c r="E718" s="35"/>
      <c r="F718" s="35"/>
      <c r="G718" s="35"/>
      <c r="H718" s="40"/>
    </row>
    <row r="719" spans="1:8" s="2" customFormat="1" ht="16.899999999999999" customHeight="1">
      <c r="A719" s="35"/>
      <c r="B719" s="40"/>
      <c r="C719" s="257" t="s">
        <v>812</v>
      </c>
      <c r="D719" s="257" t="s">
        <v>1488</v>
      </c>
      <c r="E719" s="18" t="s">
        <v>230</v>
      </c>
      <c r="F719" s="258">
        <v>86.1</v>
      </c>
      <c r="G719" s="35"/>
      <c r="H719" s="40"/>
    </row>
    <row r="720" spans="1:8" s="2" customFormat="1" ht="16.899999999999999" customHeight="1">
      <c r="A720" s="35"/>
      <c r="B720" s="40"/>
      <c r="C720" s="257" t="s">
        <v>892</v>
      </c>
      <c r="D720" s="257" t="s">
        <v>1502</v>
      </c>
      <c r="E720" s="18" t="s">
        <v>230</v>
      </c>
      <c r="F720" s="258">
        <v>114.6</v>
      </c>
      <c r="G720" s="35"/>
      <c r="H720" s="40"/>
    </row>
    <row r="721" spans="1:8" s="2" customFormat="1" ht="22.5">
      <c r="A721" s="35"/>
      <c r="B721" s="40"/>
      <c r="C721" s="257" t="s">
        <v>895</v>
      </c>
      <c r="D721" s="257" t="s">
        <v>1503</v>
      </c>
      <c r="E721" s="18" t="s">
        <v>230</v>
      </c>
      <c r="F721" s="258">
        <v>86.1</v>
      </c>
      <c r="G721" s="35"/>
      <c r="H721" s="40"/>
    </row>
    <row r="722" spans="1:8" s="2" customFormat="1" ht="16.899999999999999" customHeight="1">
      <c r="A722" s="35"/>
      <c r="B722" s="40"/>
      <c r="C722" s="253" t="s">
        <v>796</v>
      </c>
      <c r="D722" s="254" t="s">
        <v>797</v>
      </c>
      <c r="E722" s="255" t="s">
        <v>230</v>
      </c>
      <c r="F722" s="256">
        <v>28.5</v>
      </c>
      <c r="G722" s="35"/>
      <c r="H722" s="40"/>
    </row>
    <row r="723" spans="1:8" s="2" customFormat="1" ht="16.899999999999999" customHeight="1">
      <c r="A723" s="35"/>
      <c r="B723" s="40"/>
      <c r="C723" s="257" t="s">
        <v>796</v>
      </c>
      <c r="D723" s="257" t="s">
        <v>818</v>
      </c>
      <c r="E723" s="18" t="s">
        <v>19</v>
      </c>
      <c r="F723" s="258">
        <v>28.5</v>
      </c>
      <c r="G723" s="35"/>
      <c r="H723" s="40"/>
    </row>
    <row r="724" spans="1:8" s="2" customFormat="1" ht="16.899999999999999" customHeight="1">
      <c r="A724" s="35"/>
      <c r="B724" s="40"/>
      <c r="C724" s="259" t="s">
        <v>1478</v>
      </c>
      <c r="D724" s="35"/>
      <c r="E724" s="35"/>
      <c r="F724" s="35"/>
      <c r="G724" s="35"/>
      <c r="H724" s="40"/>
    </row>
    <row r="725" spans="1:8" s="2" customFormat="1" ht="16.899999999999999" customHeight="1">
      <c r="A725" s="35"/>
      <c r="B725" s="40"/>
      <c r="C725" s="257" t="s">
        <v>812</v>
      </c>
      <c r="D725" s="257" t="s">
        <v>1488</v>
      </c>
      <c r="E725" s="18" t="s">
        <v>230</v>
      </c>
      <c r="F725" s="258">
        <v>86.1</v>
      </c>
      <c r="G725" s="35"/>
      <c r="H725" s="40"/>
    </row>
    <row r="726" spans="1:8" s="2" customFormat="1" ht="16.899999999999999" customHeight="1">
      <c r="A726" s="35"/>
      <c r="B726" s="40"/>
      <c r="C726" s="257" t="s">
        <v>801</v>
      </c>
      <c r="D726" s="257" t="s">
        <v>1504</v>
      </c>
      <c r="E726" s="18" t="s">
        <v>230</v>
      </c>
      <c r="F726" s="258">
        <v>28.5</v>
      </c>
      <c r="G726" s="35"/>
      <c r="H726" s="40"/>
    </row>
    <row r="727" spans="1:8" s="2" customFormat="1" ht="16.899999999999999" customHeight="1">
      <c r="A727" s="35"/>
      <c r="B727" s="40"/>
      <c r="C727" s="257" t="s">
        <v>805</v>
      </c>
      <c r="D727" s="257" t="s">
        <v>1505</v>
      </c>
      <c r="E727" s="18" t="s">
        <v>230</v>
      </c>
      <c r="F727" s="258">
        <v>28.5</v>
      </c>
      <c r="G727" s="35"/>
      <c r="H727" s="40"/>
    </row>
    <row r="728" spans="1:8" s="2" customFormat="1" ht="16.899999999999999" customHeight="1">
      <c r="A728" s="35"/>
      <c r="B728" s="40"/>
      <c r="C728" s="257" t="s">
        <v>228</v>
      </c>
      <c r="D728" s="257" t="s">
        <v>1506</v>
      </c>
      <c r="E728" s="18" t="s">
        <v>230</v>
      </c>
      <c r="F728" s="258">
        <v>28.5</v>
      </c>
      <c r="G728" s="35"/>
      <c r="H728" s="40"/>
    </row>
    <row r="729" spans="1:8" s="2" customFormat="1" ht="16.899999999999999" customHeight="1">
      <c r="A729" s="35"/>
      <c r="B729" s="40"/>
      <c r="C729" s="257" t="s">
        <v>809</v>
      </c>
      <c r="D729" s="257" t="s">
        <v>1507</v>
      </c>
      <c r="E729" s="18" t="s">
        <v>230</v>
      </c>
      <c r="F729" s="258">
        <v>28.5</v>
      </c>
      <c r="G729" s="35"/>
      <c r="H729" s="40"/>
    </row>
    <row r="730" spans="1:8" s="2" customFormat="1" ht="16.899999999999999" customHeight="1">
      <c r="A730" s="35"/>
      <c r="B730" s="40"/>
      <c r="C730" s="257" t="s">
        <v>880</v>
      </c>
      <c r="D730" s="257" t="s">
        <v>1508</v>
      </c>
      <c r="E730" s="18" t="s">
        <v>230</v>
      </c>
      <c r="F730" s="258">
        <v>28.5</v>
      </c>
      <c r="G730" s="35"/>
      <c r="H730" s="40"/>
    </row>
    <row r="731" spans="1:8" s="2" customFormat="1" ht="16.899999999999999" customHeight="1">
      <c r="A731" s="35"/>
      <c r="B731" s="40"/>
      <c r="C731" s="257" t="s">
        <v>883</v>
      </c>
      <c r="D731" s="257" t="s">
        <v>1509</v>
      </c>
      <c r="E731" s="18" t="s">
        <v>230</v>
      </c>
      <c r="F731" s="258">
        <v>28.5</v>
      </c>
      <c r="G731" s="35"/>
      <c r="H731" s="40"/>
    </row>
    <row r="732" spans="1:8" s="2" customFormat="1" ht="16.899999999999999" customHeight="1">
      <c r="A732" s="35"/>
      <c r="B732" s="40"/>
      <c r="C732" s="257" t="s">
        <v>886</v>
      </c>
      <c r="D732" s="257" t="s">
        <v>1510</v>
      </c>
      <c r="E732" s="18" t="s">
        <v>230</v>
      </c>
      <c r="F732" s="258">
        <v>28.5</v>
      </c>
      <c r="G732" s="35"/>
      <c r="H732" s="40"/>
    </row>
    <row r="733" spans="1:8" s="2" customFormat="1" ht="16.899999999999999" customHeight="1">
      <c r="A733" s="35"/>
      <c r="B733" s="40"/>
      <c r="C733" s="257" t="s">
        <v>889</v>
      </c>
      <c r="D733" s="257" t="s">
        <v>1511</v>
      </c>
      <c r="E733" s="18" t="s">
        <v>230</v>
      </c>
      <c r="F733" s="258">
        <v>28.5</v>
      </c>
      <c r="G733" s="35"/>
      <c r="H733" s="40"/>
    </row>
    <row r="734" spans="1:8" s="2" customFormat="1" ht="16.899999999999999" customHeight="1">
      <c r="A734" s="35"/>
      <c r="B734" s="40"/>
      <c r="C734" s="257" t="s">
        <v>892</v>
      </c>
      <c r="D734" s="257" t="s">
        <v>1502</v>
      </c>
      <c r="E734" s="18" t="s">
        <v>230</v>
      </c>
      <c r="F734" s="258">
        <v>114.6</v>
      </c>
      <c r="G734" s="35"/>
      <c r="H734" s="40"/>
    </row>
    <row r="735" spans="1:8" s="2" customFormat="1" ht="16.899999999999999" customHeight="1">
      <c r="A735" s="35"/>
      <c r="B735" s="40"/>
      <c r="C735" s="257" t="s">
        <v>898</v>
      </c>
      <c r="D735" s="257" t="s">
        <v>1512</v>
      </c>
      <c r="E735" s="18" t="s">
        <v>230</v>
      </c>
      <c r="F735" s="258">
        <v>28.5</v>
      </c>
      <c r="G735" s="35"/>
      <c r="H735" s="40"/>
    </row>
    <row r="736" spans="1:8" s="2" customFormat="1" ht="16.899999999999999" customHeight="1">
      <c r="A736" s="35"/>
      <c r="B736" s="40"/>
      <c r="C736" s="253" t="s">
        <v>654</v>
      </c>
      <c r="D736" s="254" t="s">
        <v>655</v>
      </c>
      <c r="E736" s="255" t="s">
        <v>230</v>
      </c>
      <c r="F736" s="256">
        <v>19.16</v>
      </c>
      <c r="G736" s="35"/>
      <c r="H736" s="40"/>
    </row>
    <row r="737" spans="1:8" s="2" customFormat="1" ht="16.899999999999999" customHeight="1">
      <c r="A737" s="35"/>
      <c r="B737" s="40"/>
      <c r="C737" s="257" t="s">
        <v>654</v>
      </c>
      <c r="D737" s="257" t="s">
        <v>1268</v>
      </c>
      <c r="E737" s="18" t="s">
        <v>19</v>
      </c>
      <c r="F737" s="258">
        <v>19.16</v>
      </c>
      <c r="G737" s="35"/>
      <c r="H737" s="40"/>
    </row>
    <row r="738" spans="1:8" s="2" customFormat="1" ht="16.899999999999999" customHeight="1">
      <c r="A738" s="35"/>
      <c r="B738" s="40"/>
      <c r="C738" s="259" t="s">
        <v>1478</v>
      </c>
      <c r="D738" s="35"/>
      <c r="E738" s="35"/>
      <c r="F738" s="35"/>
      <c r="G738" s="35"/>
      <c r="H738" s="40"/>
    </row>
    <row r="739" spans="1:8" s="2" customFormat="1" ht="16.899999999999999" customHeight="1">
      <c r="A739" s="35"/>
      <c r="B739" s="40"/>
      <c r="C739" s="257" t="s">
        <v>471</v>
      </c>
      <c r="D739" s="257" t="s">
        <v>472</v>
      </c>
      <c r="E739" s="18" t="s">
        <v>230</v>
      </c>
      <c r="F739" s="258">
        <v>19.16</v>
      </c>
      <c r="G739" s="35"/>
      <c r="H739" s="40"/>
    </row>
    <row r="740" spans="1:8" s="2" customFormat="1" ht="16.899999999999999" customHeight="1">
      <c r="A740" s="35"/>
      <c r="B740" s="40"/>
      <c r="C740" s="257" t="s">
        <v>608</v>
      </c>
      <c r="D740" s="257" t="s">
        <v>1479</v>
      </c>
      <c r="E740" s="18" t="s">
        <v>230</v>
      </c>
      <c r="F740" s="258">
        <v>19.16</v>
      </c>
      <c r="G740" s="35"/>
      <c r="H740" s="40"/>
    </row>
    <row r="741" spans="1:8" s="2" customFormat="1" ht="16.899999999999999" customHeight="1">
      <c r="A741" s="35"/>
      <c r="B741" s="40"/>
      <c r="C741" s="253" t="s">
        <v>769</v>
      </c>
      <c r="D741" s="254" t="s">
        <v>770</v>
      </c>
      <c r="E741" s="255" t="s">
        <v>248</v>
      </c>
      <c r="F741" s="256">
        <v>1.32</v>
      </c>
      <c r="G741" s="35"/>
      <c r="H741" s="40"/>
    </row>
    <row r="742" spans="1:8" s="2" customFormat="1" ht="16.899999999999999" customHeight="1">
      <c r="A742" s="35"/>
      <c r="B742" s="40"/>
      <c r="C742" s="257" t="s">
        <v>769</v>
      </c>
      <c r="D742" s="257" t="s">
        <v>863</v>
      </c>
      <c r="E742" s="18" t="s">
        <v>19</v>
      </c>
      <c r="F742" s="258">
        <v>1.32</v>
      </c>
      <c r="G742" s="35"/>
      <c r="H742" s="40"/>
    </row>
    <row r="743" spans="1:8" s="2" customFormat="1" ht="16.899999999999999" customHeight="1">
      <c r="A743" s="35"/>
      <c r="B743" s="40"/>
      <c r="C743" s="259" t="s">
        <v>1478</v>
      </c>
      <c r="D743" s="35"/>
      <c r="E743" s="35"/>
      <c r="F743" s="35"/>
      <c r="G743" s="35"/>
      <c r="H743" s="40"/>
    </row>
    <row r="744" spans="1:8" s="2" customFormat="1" ht="16.899999999999999" customHeight="1">
      <c r="A744" s="35"/>
      <c r="B744" s="40"/>
      <c r="C744" s="257" t="s">
        <v>860</v>
      </c>
      <c r="D744" s="257" t="s">
        <v>1513</v>
      </c>
      <c r="E744" s="18" t="s">
        <v>248</v>
      </c>
      <c r="F744" s="258">
        <v>1.32</v>
      </c>
      <c r="G744" s="35"/>
      <c r="H744" s="40"/>
    </row>
    <row r="745" spans="1:8" s="2" customFormat="1" ht="16.899999999999999" customHeight="1">
      <c r="A745" s="35"/>
      <c r="B745" s="40"/>
      <c r="C745" s="257" t="s">
        <v>274</v>
      </c>
      <c r="D745" s="257" t="s">
        <v>1514</v>
      </c>
      <c r="E745" s="18" t="s">
        <v>248</v>
      </c>
      <c r="F745" s="258">
        <v>39.683999999999997</v>
      </c>
      <c r="G745" s="35"/>
      <c r="H745" s="40"/>
    </row>
    <row r="746" spans="1:8" s="2" customFormat="1" ht="16.899999999999999" customHeight="1">
      <c r="A746" s="35"/>
      <c r="B746" s="40"/>
      <c r="C746" s="253" t="s">
        <v>781</v>
      </c>
      <c r="D746" s="254" t="s">
        <v>782</v>
      </c>
      <c r="E746" s="255" t="s">
        <v>248</v>
      </c>
      <c r="F746" s="256">
        <v>8</v>
      </c>
      <c r="G746" s="35"/>
      <c r="H746" s="40"/>
    </row>
    <row r="747" spans="1:8" s="2" customFormat="1" ht="16.899999999999999" customHeight="1">
      <c r="A747" s="35"/>
      <c r="B747" s="40"/>
      <c r="C747" s="257" t="s">
        <v>781</v>
      </c>
      <c r="D747" s="257" t="s">
        <v>831</v>
      </c>
      <c r="E747" s="18" t="s">
        <v>19</v>
      </c>
      <c r="F747" s="258">
        <v>8</v>
      </c>
      <c r="G747" s="35"/>
      <c r="H747" s="40"/>
    </row>
    <row r="748" spans="1:8" s="2" customFormat="1" ht="16.899999999999999" customHeight="1">
      <c r="A748" s="35"/>
      <c r="B748" s="40"/>
      <c r="C748" s="253" t="s">
        <v>778</v>
      </c>
      <c r="D748" s="254" t="s">
        <v>779</v>
      </c>
      <c r="E748" s="255" t="s">
        <v>248</v>
      </c>
      <c r="F748" s="256">
        <v>57.96</v>
      </c>
      <c r="G748" s="35"/>
      <c r="H748" s="40"/>
    </row>
    <row r="749" spans="1:8" s="2" customFormat="1" ht="16.899999999999999" customHeight="1">
      <c r="A749" s="35"/>
      <c r="B749" s="40"/>
      <c r="C749" s="257" t="s">
        <v>19</v>
      </c>
      <c r="D749" s="257" t="s">
        <v>1264</v>
      </c>
      <c r="E749" s="18" t="s">
        <v>19</v>
      </c>
      <c r="F749" s="258">
        <v>57.96</v>
      </c>
      <c r="G749" s="35"/>
      <c r="H749" s="40"/>
    </row>
    <row r="750" spans="1:8" s="2" customFormat="1" ht="16.899999999999999" customHeight="1">
      <c r="A750" s="35"/>
      <c r="B750" s="40"/>
      <c r="C750" s="257" t="s">
        <v>778</v>
      </c>
      <c r="D750" s="257" t="s">
        <v>245</v>
      </c>
      <c r="E750" s="18" t="s">
        <v>19</v>
      </c>
      <c r="F750" s="258">
        <v>57.96</v>
      </c>
      <c r="G750" s="35"/>
      <c r="H750" s="40"/>
    </row>
    <row r="751" spans="1:8" s="2" customFormat="1" ht="16.899999999999999" customHeight="1">
      <c r="A751" s="35"/>
      <c r="B751" s="40"/>
      <c r="C751" s="259" t="s">
        <v>1478</v>
      </c>
      <c r="D751" s="35"/>
      <c r="E751" s="35"/>
      <c r="F751" s="35"/>
      <c r="G751" s="35"/>
      <c r="H751" s="40"/>
    </row>
    <row r="752" spans="1:8" s="2" customFormat="1" ht="16.899999999999999" customHeight="1">
      <c r="A752" s="35"/>
      <c r="B752" s="40"/>
      <c r="C752" s="257" t="s">
        <v>246</v>
      </c>
      <c r="D752" s="257" t="s">
        <v>1516</v>
      </c>
      <c r="E752" s="18" t="s">
        <v>248</v>
      </c>
      <c r="F752" s="258">
        <v>57.96</v>
      </c>
      <c r="G752" s="35"/>
      <c r="H752" s="40"/>
    </row>
    <row r="753" spans="1:8" s="2" customFormat="1" ht="22.5">
      <c r="A753" s="35"/>
      <c r="B753" s="40"/>
      <c r="C753" s="257" t="s">
        <v>832</v>
      </c>
      <c r="D753" s="257" t="s">
        <v>1517</v>
      </c>
      <c r="E753" s="18" t="s">
        <v>248</v>
      </c>
      <c r="F753" s="258">
        <v>18.276</v>
      </c>
      <c r="G753" s="35"/>
      <c r="H753" s="40"/>
    </row>
    <row r="754" spans="1:8" s="2" customFormat="1" ht="22.5">
      <c r="A754" s="35"/>
      <c r="B754" s="40"/>
      <c r="C754" s="257" t="s">
        <v>836</v>
      </c>
      <c r="D754" s="257" t="s">
        <v>1518</v>
      </c>
      <c r="E754" s="18" t="s">
        <v>248</v>
      </c>
      <c r="F754" s="258">
        <v>182.76</v>
      </c>
      <c r="G754" s="35"/>
      <c r="H754" s="40"/>
    </row>
    <row r="755" spans="1:8" s="2" customFormat="1" ht="16.899999999999999" customHeight="1">
      <c r="A755" s="35"/>
      <c r="B755" s="40"/>
      <c r="C755" s="257" t="s">
        <v>844</v>
      </c>
      <c r="D755" s="257" t="s">
        <v>1519</v>
      </c>
      <c r="E755" s="18" t="s">
        <v>248</v>
      </c>
      <c r="F755" s="258">
        <v>18.276</v>
      </c>
      <c r="G755" s="35"/>
      <c r="H755" s="40"/>
    </row>
    <row r="756" spans="1:8" s="2" customFormat="1" ht="16.899999999999999" customHeight="1">
      <c r="A756" s="35"/>
      <c r="B756" s="40"/>
      <c r="C756" s="257" t="s">
        <v>274</v>
      </c>
      <c r="D756" s="257" t="s">
        <v>1514</v>
      </c>
      <c r="E756" s="18" t="s">
        <v>248</v>
      </c>
      <c r="F756" s="258">
        <v>39.683999999999997</v>
      </c>
      <c r="G756" s="35"/>
      <c r="H756" s="40"/>
    </row>
    <row r="757" spans="1:8" s="2" customFormat="1" ht="16.899999999999999" customHeight="1">
      <c r="A757" s="35"/>
      <c r="B757" s="40"/>
      <c r="C757" s="253" t="s">
        <v>775</v>
      </c>
      <c r="D757" s="254" t="s">
        <v>776</v>
      </c>
      <c r="E757" s="255" t="s">
        <v>248</v>
      </c>
      <c r="F757" s="256">
        <v>39.683999999999997</v>
      </c>
      <c r="G757" s="35"/>
      <c r="H757" s="40"/>
    </row>
    <row r="758" spans="1:8" s="2" customFormat="1" ht="16.899999999999999" customHeight="1">
      <c r="A758" s="35"/>
      <c r="B758" s="40"/>
      <c r="C758" s="257" t="s">
        <v>19</v>
      </c>
      <c r="D758" s="257" t="s">
        <v>848</v>
      </c>
      <c r="E758" s="18" t="s">
        <v>19</v>
      </c>
      <c r="F758" s="258">
        <v>57.96</v>
      </c>
      <c r="G758" s="35"/>
      <c r="H758" s="40"/>
    </row>
    <row r="759" spans="1:8" s="2" customFormat="1" ht="16.899999999999999" customHeight="1">
      <c r="A759" s="35"/>
      <c r="B759" s="40"/>
      <c r="C759" s="257" t="s">
        <v>19</v>
      </c>
      <c r="D759" s="257" t="s">
        <v>849</v>
      </c>
      <c r="E759" s="18" t="s">
        <v>19</v>
      </c>
      <c r="F759" s="258">
        <v>-18.276</v>
      </c>
      <c r="G759" s="35"/>
      <c r="H759" s="40"/>
    </row>
    <row r="760" spans="1:8" s="2" customFormat="1" ht="16.899999999999999" customHeight="1">
      <c r="A760" s="35"/>
      <c r="B760" s="40"/>
      <c r="C760" s="257" t="s">
        <v>775</v>
      </c>
      <c r="D760" s="257" t="s">
        <v>245</v>
      </c>
      <c r="E760" s="18" t="s">
        <v>19</v>
      </c>
      <c r="F760" s="258">
        <v>39.683999999999997</v>
      </c>
      <c r="G760" s="35"/>
      <c r="H760" s="40"/>
    </row>
    <row r="761" spans="1:8" s="2" customFormat="1" ht="16.899999999999999" customHeight="1">
      <c r="A761" s="35"/>
      <c r="B761" s="40"/>
      <c r="C761" s="259" t="s">
        <v>1478</v>
      </c>
      <c r="D761" s="35"/>
      <c r="E761" s="35"/>
      <c r="F761" s="35"/>
      <c r="G761" s="35"/>
      <c r="H761" s="40"/>
    </row>
    <row r="762" spans="1:8" s="2" customFormat="1" ht="16.899999999999999" customHeight="1">
      <c r="A762" s="35"/>
      <c r="B762" s="40"/>
      <c r="C762" s="257" t="s">
        <v>274</v>
      </c>
      <c r="D762" s="257" t="s">
        <v>1514</v>
      </c>
      <c r="E762" s="18" t="s">
        <v>248</v>
      </c>
      <c r="F762" s="258">
        <v>39.683999999999997</v>
      </c>
      <c r="G762" s="35"/>
      <c r="H762" s="40"/>
    </row>
    <row r="763" spans="1:8" s="2" customFormat="1" ht="22.5">
      <c r="A763" s="35"/>
      <c r="B763" s="40"/>
      <c r="C763" s="257" t="s">
        <v>832</v>
      </c>
      <c r="D763" s="257" t="s">
        <v>1517</v>
      </c>
      <c r="E763" s="18" t="s">
        <v>248</v>
      </c>
      <c r="F763" s="258">
        <v>18.276</v>
      </c>
      <c r="G763" s="35"/>
      <c r="H763" s="40"/>
    </row>
    <row r="764" spans="1:8" s="2" customFormat="1" ht="22.5">
      <c r="A764" s="35"/>
      <c r="B764" s="40"/>
      <c r="C764" s="257" t="s">
        <v>836</v>
      </c>
      <c r="D764" s="257" t="s">
        <v>1518</v>
      </c>
      <c r="E764" s="18" t="s">
        <v>248</v>
      </c>
      <c r="F764" s="258">
        <v>182.76</v>
      </c>
      <c r="G764" s="35"/>
      <c r="H764" s="40"/>
    </row>
    <row r="765" spans="1:8" s="2" customFormat="1" ht="16.899999999999999" customHeight="1">
      <c r="A765" s="35"/>
      <c r="B765" s="40"/>
      <c r="C765" s="257" t="s">
        <v>844</v>
      </c>
      <c r="D765" s="257" t="s">
        <v>1519</v>
      </c>
      <c r="E765" s="18" t="s">
        <v>248</v>
      </c>
      <c r="F765" s="258">
        <v>18.276</v>
      </c>
      <c r="G765" s="35"/>
      <c r="H765" s="40"/>
    </row>
    <row r="766" spans="1:8" s="2" customFormat="1" ht="16.899999999999999" customHeight="1">
      <c r="A766" s="35"/>
      <c r="B766" s="40"/>
      <c r="C766" s="253" t="s">
        <v>772</v>
      </c>
      <c r="D766" s="254" t="s">
        <v>773</v>
      </c>
      <c r="E766" s="255" t="s">
        <v>248</v>
      </c>
      <c r="F766" s="256">
        <v>18.84</v>
      </c>
      <c r="G766" s="35"/>
      <c r="H766" s="40"/>
    </row>
    <row r="767" spans="1:8" s="2" customFormat="1" ht="16.899999999999999" customHeight="1">
      <c r="A767" s="35"/>
      <c r="B767" s="40"/>
      <c r="C767" s="257" t="s">
        <v>19</v>
      </c>
      <c r="D767" s="257" t="s">
        <v>867</v>
      </c>
      <c r="E767" s="18" t="s">
        <v>19</v>
      </c>
      <c r="F767" s="258">
        <v>0</v>
      </c>
      <c r="G767" s="35"/>
      <c r="H767" s="40"/>
    </row>
    <row r="768" spans="1:8" s="2" customFormat="1" ht="16.899999999999999" customHeight="1">
      <c r="A768" s="35"/>
      <c r="B768" s="40"/>
      <c r="C768" s="257" t="s">
        <v>19</v>
      </c>
      <c r="D768" s="257" t="s">
        <v>868</v>
      </c>
      <c r="E768" s="18" t="s">
        <v>19</v>
      </c>
      <c r="F768" s="258">
        <v>15.84</v>
      </c>
      <c r="G768" s="35"/>
      <c r="H768" s="40"/>
    </row>
    <row r="769" spans="1:8" s="2" customFormat="1" ht="16.899999999999999" customHeight="1">
      <c r="A769" s="35"/>
      <c r="B769" s="40"/>
      <c r="C769" s="257" t="s">
        <v>19</v>
      </c>
      <c r="D769" s="257" t="s">
        <v>869</v>
      </c>
      <c r="E769" s="18" t="s">
        <v>19</v>
      </c>
      <c r="F769" s="258">
        <v>3</v>
      </c>
      <c r="G769" s="35"/>
      <c r="H769" s="40"/>
    </row>
    <row r="770" spans="1:8" s="2" customFormat="1" ht="16.899999999999999" customHeight="1">
      <c r="A770" s="35"/>
      <c r="B770" s="40"/>
      <c r="C770" s="257" t="s">
        <v>772</v>
      </c>
      <c r="D770" s="257" t="s">
        <v>245</v>
      </c>
      <c r="E770" s="18" t="s">
        <v>19</v>
      </c>
      <c r="F770" s="258">
        <v>18.84</v>
      </c>
      <c r="G770" s="35"/>
      <c r="H770" s="40"/>
    </row>
    <row r="771" spans="1:8" s="2" customFormat="1" ht="16.899999999999999" customHeight="1">
      <c r="A771" s="35"/>
      <c r="B771" s="40"/>
      <c r="C771" s="259" t="s">
        <v>1478</v>
      </c>
      <c r="D771" s="35"/>
      <c r="E771" s="35"/>
      <c r="F771" s="35"/>
      <c r="G771" s="35"/>
      <c r="H771" s="40"/>
    </row>
    <row r="772" spans="1:8" s="2" customFormat="1" ht="16.899999999999999" customHeight="1">
      <c r="A772" s="35"/>
      <c r="B772" s="40"/>
      <c r="C772" s="257" t="s">
        <v>864</v>
      </c>
      <c r="D772" s="257" t="s">
        <v>1520</v>
      </c>
      <c r="E772" s="18" t="s">
        <v>248</v>
      </c>
      <c r="F772" s="258">
        <v>18.84</v>
      </c>
      <c r="G772" s="35"/>
      <c r="H772" s="40"/>
    </row>
    <row r="773" spans="1:8" s="2" customFormat="1" ht="16.899999999999999" customHeight="1">
      <c r="A773" s="35"/>
      <c r="B773" s="40"/>
      <c r="C773" s="257" t="s">
        <v>274</v>
      </c>
      <c r="D773" s="257" t="s">
        <v>1514</v>
      </c>
      <c r="E773" s="18" t="s">
        <v>248</v>
      </c>
      <c r="F773" s="258">
        <v>39.683999999999997</v>
      </c>
      <c r="G773" s="35"/>
      <c r="H773" s="40"/>
    </row>
    <row r="774" spans="1:8" s="2" customFormat="1" ht="16.899999999999999" customHeight="1">
      <c r="A774" s="35"/>
      <c r="B774" s="40"/>
      <c r="C774" s="257" t="s">
        <v>874</v>
      </c>
      <c r="D774" s="257" t="s">
        <v>1521</v>
      </c>
      <c r="E774" s="18" t="s">
        <v>361</v>
      </c>
      <c r="F774" s="258">
        <v>0.84799999999999998</v>
      </c>
      <c r="G774" s="35"/>
      <c r="H774" s="40"/>
    </row>
    <row r="775" spans="1:8" s="2" customFormat="1" ht="16.899999999999999" customHeight="1">
      <c r="A775" s="35"/>
      <c r="B775" s="40"/>
      <c r="C775" s="257" t="s">
        <v>359</v>
      </c>
      <c r="D775" s="257" t="s">
        <v>1522</v>
      </c>
      <c r="E775" s="18" t="s">
        <v>361</v>
      </c>
      <c r="F775" s="258">
        <v>0.754</v>
      </c>
      <c r="G775" s="35"/>
      <c r="H775" s="40"/>
    </row>
    <row r="776" spans="1:8" s="2" customFormat="1" ht="26.45" customHeight="1">
      <c r="A776" s="35"/>
      <c r="B776" s="40"/>
      <c r="C776" s="252" t="s">
        <v>1544</v>
      </c>
      <c r="D776" s="252" t="s">
        <v>164</v>
      </c>
      <c r="E776" s="35"/>
      <c r="F776" s="35"/>
      <c r="G776" s="35"/>
      <c r="H776" s="40"/>
    </row>
    <row r="777" spans="1:8" s="2" customFormat="1" ht="16.899999999999999" customHeight="1">
      <c r="A777" s="35"/>
      <c r="B777" s="40"/>
      <c r="C777" s="253" t="s">
        <v>1221</v>
      </c>
      <c r="D777" s="254" t="s">
        <v>1222</v>
      </c>
      <c r="E777" s="255" t="s">
        <v>559</v>
      </c>
      <c r="F777" s="256">
        <v>20</v>
      </c>
      <c r="G777" s="35"/>
      <c r="H777" s="40"/>
    </row>
    <row r="778" spans="1:8" s="2" customFormat="1" ht="16.899999999999999" customHeight="1">
      <c r="A778" s="35"/>
      <c r="B778" s="40"/>
      <c r="C778" s="257" t="s">
        <v>1221</v>
      </c>
      <c r="D778" s="257" t="s">
        <v>1229</v>
      </c>
      <c r="E778" s="18" t="s">
        <v>19</v>
      </c>
      <c r="F778" s="258">
        <v>20</v>
      </c>
      <c r="G778" s="35"/>
      <c r="H778" s="40"/>
    </row>
    <row r="779" spans="1:8" s="2" customFormat="1" ht="16.899999999999999" customHeight="1">
      <c r="A779" s="35"/>
      <c r="B779" s="40"/>
      <c r="C779" s="259" t="s">
        <v>1478</v>
      </c>
      <c r="D779" s="35"/>
      <c r="E779" s="35"/>
      <c r="F779" s="35"/>
      <c r="G779" s="35"/>
      <c r="H779" s="40"/>
    </row>
    <row r="780" spans="1:8" s="2" customFormat="1" ht="16.899999999999999" customHeight="1">
      <c r="A780" s="35"/>
      <c r="B780" s="40"/>
      <c r="C780" s="257" t="s">
        <v>1226</v>
      </c>
      <c r="D780" s="257" t="s">
        <v>1540</v>
      </c>
      <c r="E780" s="18" t="s">
        <v>559</v>
      </c>
      <c r="F780" s="258">
        <v>20</v>
      </c>
      <c r="G780" s="35"/>
      <c r="H780" s="40"/>
    </row>
    <row r="781" spans="1:8" s="2" customFormat="1" ht="16.899999999999999" customHeight="1">
      <c r="A781" s="35"/>
      <c r="B781" s="40"/>
      <c r="C781" s="257" t="s">
        <v>821</v>
      </c>
      <c r="D781" s="257" t="s">
        <v>1492</v>
      </c>
      <c r="E781" s="18" t="s">
        <v>230</v>
      </c>
      <c r="F781" s="258">
        <v>100</v>
      </c>
      <c r="G781" s="35"/>
      <c r="H781" s="40"/>
    </row>
    <row r="782" spans="1:8" s="2" customFormat="1" ht="16.899999999999999" customHeight="1">
      <c r="A782" s="35"/>
      <c r="B782" s="40"/>
      <c r="C782" s="257" t="s">
        <v>850</v>
      </c>
      <c r="D782" s="257" t="s">
        <v>1493</v>
      </c>
      <c r="E782" s="18" t="s">
        <v>230</v>
      </c>
      <c r="F782" s="258">
        <v>100</v>
      </c>
      <c r="G782" s="35"/>
      <c r="H782" s="40"/>
    </row>
    <row r="783" spans="1:8" s="2" customFormat="1" ht="16.899999999999999" customHeight="1">
      <c r="A783" s="35"/>
      <c r="B783" s="40"/>
      <c r="C783" s="257" t="s">
        <v>853</v>
      </c>
      <c r="D783" s="257" t="s">
        <v>1494</v>
      </c>
      <c r="E783" s="18" t="s">
        <v>230</v>
      </c>
      <c r="F783" s="258">
        <v>100</v>
      </c>
      <c r="G783" s="35"/>
      <c r="H783" s="40"/>
    </row>
    <row r="784" spans="1:8" s="2" customFormat="1" ht="16.899999999999999" customHeight="1">
      <c r="A784" s="35"/>
      <c r="B784" s="40"/>
      <c r="C784" s="257" t="s">
        <v>1239</v>
      </c>
      <c r="D784" s="257" t="s">
        <v>1541</v>
      </c>
      <c r="E784" s="18" t="s">
        <v>559</v>
      </c>
      <c r="F784" s="258">
        <v>20</v>
      </c>
      <c r="G784" s="35"/>
      <c r="H784" s="40"/>
    </row>
    <row r="785" spans="1:8" s="2" customFormat="1" ht="16.899999999999999" customHeight="1">
      <c r="A785" s="35"/>
      <c r="B785" s="40"/>
      <c r="C785" s="253" t="s">
        <v>790</v>
      </c>
      <c r="D785" s="254" t="s">
        <v>791</v>
      </c>
      <c r="E785" s="255" t="s">
        <v>559</v>
      </c>
      <c r="F785" s="256">
        <v>31</v>
      </c>
      <c r="G785" s="35"/>
      <c r="H785" s="40"/>
    </row>
    <row r="786" spans="1:8" s="2" customFormat="1" ht="16.899999999999999" customHeight="1">
      <c r="A786" s="35"/>
      <c r="B786" s="40"/>
      <c r="C786" s="257" t="s">
        <v>790</v>
      </c>
      <c r="D786" s="257" t="s">
        <v>1360</v>
      </c>
      <c r="E786" s="18" t="s">
        <v>19</v>
      </c>
      <c r="F786" s="258">
        <v>31</v>
      </c>
      <c r="G786" s="35"/>
      <c r="H786" s="40"/>
    </row>
    <row r="787" spans="1:8" s="2" customFormat="1" ht="16.899999999999999" customHeight="1">
      <c r="A787" s="35"/>
      <c r="B787" s="40"/>
      <c r="C787" s="253" t="s">
        <v>793</v>
      </c>
      <c r="D787" s="254" t="s">
        <v>794</v>
      </c>
      <c r="E787" s="255" t="s">
        <v>559</v>
      </c>
      <c r="F787" s="256">
        <v>19</v>
      </c>
      <c r="G787" s="35"/>
      <c r="H787" s="40"/>
    </row>
    <row r="788" spans="1:8" s="2" customFormat="1" ht="16.899999999999999" customHeight="1">
      <c r="A788" s="35"/>
      <c r="B788" s="40"/>
      <c r="C788" s="257" t="s">
        <v>793</v>
      </c>
      <c r="D788" s="257" t="s">
        <v>1225</v>
      </c>
      <c r="E788" s="18" t="s">
        <v>19</v>
      </c>
      <c r="F788" s="258">
        <v>19</v>
      </c>
      <c r="G788" s="35"/>
      <c r="H788" s="40"/>
    </row>
    <row r="789" spans="1:8" s="2" customFormat="1" ht="16.899999999999999" customHeight="1">
      <c r="A789" s="35"/>
      <c r="B789" s="40"/>
      <c r="C789" s="253" t="s">
        <v>783</v>
      </c>
      <c r="D789" s="254" t="s">
        <v>784</v>
      </c>
      <c r="E789" s="255" t="s">
        <v>559</v>
      </c>
      <c r="F789" s="256">
        <v>24</v>
      </c>
      <c r="G789" s="35"/>
      <c r="H789" s="40"/>
    </row>
    <row r="790" spans="1:8" s="2" customFormat="1" ht="16.899999999999999" customHeight="1">
      <c r="A790" s="35"/>
      <c r="B790" s="40"/>
      <c r="C790" s="257" t="s">
        <v>783</v>
      </c>
      <c r="D790" s="257" t="s">
        <v>1035</v>
      </c>
      <c r="E790" s="18" t="s">
        <v>19</v>
      </c>
      <c r="F790" s="258">
        <v>24</v>
      </c>
      <c r="G790" s="35"/>
      <c r="H790" s="40"/>
    </row>
    <row r="791" spans="1:8" s="2" customFormat="1" ht="16.899999999999999" customHeight="1">
      <c r="A791" s="35"/>
      <c r="B791" s="40"/>
      <c r="C791" s="259" t="s">
        <v>1478</v>
      </c>
      <c r="D791" s="35"/>
      <c r="E791" s="35"/>
      <c r="F791" s="35"/>
      <c r="G791" s="35"/>
      <c r="H791" s="40"/>
    </row>
    <row r="792" spans="1:8" s="2" customFormat="1" ht="16.899999999999999" customHeight="1">
      <c r="A792" s="35"/>
      <c r="B792" s="40"/>
      <c r="C792" s="257" t="s">
        <v>947</v>
      </c>
      <c r="D792" s="257" t="s">
        <v>1500</v>
      </c>
      <c r="E792" s="18" t="s">
        <v>559</v>
      </c>
      <c r="F792" s="258">
        <v>24</v>
      </c>
      <c r="G792" s="35"/>
      <c r="H792" s="40"/>
    </row>
    <row r="793" spans="1:8" s="2" customFormat="1" ht="16.899999999999999" customHeight="1">
      <c r="A793" s="35"/>
      <c r="B793" s="40"/>
      <c r="C793" s="257" t="s">
        <v>987</v>
      </c>
      <c r="D793" s="257" t="s">
        <v>988</v>
      </c>
      <c r="E793" s="18" t="s">
        <v>559</v>
      </c>
      <c r="F793" s="258">
        <v>36</v>
      </c>
      <c r="G793" s="35"/>
      <c r="H793" s="40"/>
    </row>
    <row r="794" spans="1:8" s="2" customFormat="1" ht="22.5">
      <c r="A794" s="35"/>
      <c r="B794" s="40"/>
      <c r="C794" s="257" t="s">
        <v>908</v>
      </c>
      <c r="D794" s="257" t="s">
        <v>1501</v>
      </c>
      <c r="E794" s="18" t="s">
        <v>559</v>
      </c>
      <c r="F794" s="258">
        <v>24</v>
      </c>
      <c r="G794" s="35"/>
      <c r="H794" s="40"/>
    </row>
    <row r="795" spans="1:8" s="2" customFormat="1" ht="16.899999999999999" customHeight="1">
      <c r="A795" s="35"/>
      <c r="B795" s="40"/>
      <c r="C795" s="253" t="s">
        <v>786</v>
      </c>
      <c r="D795" s="254" t="s">
        <v>787</v>
      </c>
      <c r="E795" s="255" t="s">
        <v>230</v>
      </c>
      <c r="F795" s="256">
        <v>57</v>
      </c>
      <c r="G795" s="35"/>
      <c r="H795" s="40"/>
    </row>
    <row r="796" spans="1:8" s="2" customFormat="1" ht="16.899999999999999" customHeight="1">
      <c r="A796" s="35"/>
      <c r="B796" s="40"/>
      <c r="C796" s="257" t="s">
        <v>19</v>
      </c>
      <c r="D796" s="257" t="s">
        <v>815</v>
      </c>
      <c r="E796" s="18" t="s">
        <v>19</v>
      </c>
      <c r="F796" s="258">
        <v>0</v>
      </c>
      <c r="G796" s="35"/>
      <c r="H796" s="40"/>
    </row>
    <row r="797" spans="1:8" s="2" customFormat="1" ht="16.899999999999999" customHeight="1">
      <c r="A797" s="35"/>
      <c r="B797" s="40"/>
      <c r="C797" s="257" t="s">
        <v>786</v>
      </c>
      <c r="D797" s="257" t="s">
        <v>1359</v>
      </c>
      <c r="E797" s="18" t="s">
        <v>19</v>
      </c>
      <c r="F797" s="258">
        <v>57</v>
      </c>
      <c r="G797" s="35"/>
      <c r="H797" s="40"/>
    </row>
    <row r="798" spans="1:8" s="2" customFormat="1" ht="16.899999999999999" customHeight="1">
      <c r="A798" s="35"/>
      <c r="B798" s="40"/>
      <c r="C798" s="253" t="s">
        <v>796</v>
      </c>
      <c r="D798" s="254" t="s">
        <v>797</v>
      </c>
      <c r="E798" s="255" t="s">
        <v>230</v>
      </c>
      <c r="F798" s="256">
        <v>19</v>
      </c>
      <c r="G798" s="35"/>
      <c r="H798" s="40"/>
    </row>
    <row r="799" spans="1:8" s="2" customFormat="1" ht="16.899999999999999" customHeight="1">
      <c r="A799" s="35"/>
      <c r="B799" s="40"/>
      <c r="C799" s="257" t="s">
        <v>796</v>
      </c>
      <c r="D799" s="257" t="s">
        <v>818</v>
      </c>
      <c r="E799" s="18" t="s">
        <v>19</v>
      </c>
      <c r="F799" s="258">
        <v>19</v>
      </c>
      <c r="G799" s="35"/>
      <c r="H799" s="40"/>
    </row>
    <row r="800" spans="1:8" s="2" customFormat="1" ht="16.899999999999999" customHeight="1">
      <c r="A800" s="35"/>
      <c r="B800" s="40"/>
      <c r="C800" s="253" t="s">
        <v>654</v>
      </c>
      <c r="D800" s="254" t="s">
        <v>655</v>
      </c>
      <c r="E800" s="255" t="s">
        <v>230</v>
      </c>
      <c r="F800" s="256">
        <v>11.4</v>
      </c>
      <c r="G800" s="35"/>
      <c r="H800" s="40"/>
    </row>
    <row r="801" spans="1:8" s="2" customFormat="1" ht="16.899999999999999" customHeight="1">
      <c r="A801" s="35"/>
      <c r="B801" s="40"/>
      <c r="C801" s="257" t="s">
        <v>654</v>
      </c>
      <c r="D801" s="257" t="s">
        <v>1309</v>
      </c>
      <c r="E801" s="18" t="s">
        <v>19</v>
      </c>
      <c r="F801" s="258">
        <v>11.4</v>
      </c>
      <c r="G801" s="35"/>
      <c r="H801" s="40"/>
    </row>
    <row r="802" spans="1:8" s="2" customFormat="1" ht="16.899999999999999" customHeight="1">
      <c r="A802" s="35"/>
      <c r="B802" s="40"/>
      <c r="C802" s="259" t="s">
        <v>1478</v>
      </c>
      <c r="D802" s="35"/>
      <c r="E802" s="35"/>
      <c r="F802" s="35"/>
      <c r="G802" s="35"/>
      <c r="H802" s="40"/>
    </row>
    <row r="803" spans="1:8" s="2" customFormat="1" ht="16.899999999999999" customHeight="1">
      <c r="A803" s="35"/>
      <c r="B803" s="40"/>
      <c r="C803" s="257" t="s">
        <v>471</v>
      </c>
      <c r="D803" s="257" t="s">
        <v>472</v>
      </c>
      <c r="E803" s="18" t="s">
        <v>230</v>
      </c>
      <c r="F803" s="258">
        <v>11.4</v>
      </c>
      <c r="G803" s="35"/>
      <c r="H803" s="40"/>
    </row>
    <row r="804" spans="1:8" s="2" customFormat="1" ht="16.899999999999999" customHeight="1">
      <c r="A804" s="35"/>
      <c r="B804" s="40"/>
      <c r="C804" s="257" t="s">
        <v>608</v>
      </c>
      <c r="D804" s="257" t="s">
        <v>1479</v>
      </c>
      <c r="E804" s="18" t="s">
        <v>230</v>
      </c>
      <c r="F804" s="258">
        <v>11.4</v>
      </c>
      <c r="G804" s="35"/>
      <c r="H804" s="40"/>
    </row>
    <row r="805" spans="1:8" s="2" customFormat="1" ht="16.899999999999999" customHeight="1">
      <c r="A805" s="35"/>
      <c r="B805" s="40"/>
      <c r="C805" s="253" t="s">
        <v>769</v>
      </c>
      <c r="D805" s="254" t="s">
        <v>770</v>
      </c>
      <c r="E805" s="255" t="s">
        <v>248</v>
      </c>
      <c r="F805" s="256">
        <v>1.32</v>
      </c>
      <c r="G805" s="35"/>
      <c r="H805" s="40"/>
    </row>
    <row r="806" spans="1:8" s="2" customFormat="1" ht="16.899999999999999" customHeight="1">
      <c r="A806" s="35"/>
      <c r="B806" s="40"/>
      <c r="C806" s="257" t="s">
        <v>769</v>
      </c>
      <c r="D806" s="257" t="s">
        <v>863</v>
      </c>
      <c r="E806" s="18" t="s">
        <v>19</v>
      </c>
      <c r="F806" s="258">
        <v>1.32</v>
      </c>
      <c r="G806" s="35"/>
      <c r="H806" s="40"/>
    </row>
    <row r="807" spans="1:8" s="2" customFormat="1" ht="16.899999999999999" customHeight="1">
      <c r="A807" s="35"/>
      <c r="B807" s="40"/>
      <c r="C807" s="259" t="s">
        <v>1478</v>
      </c>
      <c r="D807" s="35"/>
      <c r="E807" s="35"/>
      <c r="F807" s="35"/>
      <c r="G807" s="35"/>
      <c r="H807" s="40"/>
    </row>
    <row r="808" spans="1:8" s="2" customFormat="1" ht="16.899999999999999" customHeight="1">
      <c r="A808" s="35"/>
      <c r="B808" s="40"/>
      <c r="C808" s="257" t="s">
        <v>860</v>
      </c>
      <c r="D808" s="257" t="s">
        <v>1513</v>
      </c>
      <c r="E808" s="18" t="s">
        <v>248</v>
      </c>
      <c r="F808" s="258">
        <v>1.32</v>
      </c>
      <c r="G808" s="35"/>
      <c r="H808" s="40"/>
    </row>
    <row r="809" spans="1:8" s="2" customFormat="1" ht="16.899999999999999" customHeight="1">
      <c r="A809" s="35"/>
      <c r="B809" s="40"/>
      <c r="C809" s="257" t="s">
        <v>274</v>
      </c>
      <c r="D809" s="257" t="s">
        <v>1514</v>
      </c>
      <c r="E809" s="18" t="s">
        <v>248</v>
      </c>
      <c r="F809" s="258">
        <v>38.124000000000002</v>
      </c>
      <c r="G809" s="35"/>
      <c r="H809" s="40"/>
    </row>
    <row r="810" spans="1:8" s="2" customFormat="1" ht="16.899999999999999" customHeight="1">
      <c r="A810" s="35"/>
      <c r="B810" s="40"/>
      <c r="C810" s="253" t="s">
        <v>781</v>
      </c>
      <c r="D810" s="254" t="s">
        <v>782</v>
      </c>
      <c r="E810" s="255" t="s">
        <v>248</v>
      </c>
      <c r="F810" s="256">
        <v>8</v>
      </c>
      <c r="G810" s="35"/>
      <c r="H810" s="40"/>
    </row>
    <row r="811" spans="1:8" s="2" customFormat="1" ht="16.899999999999999" customHeight="1">
      <c r="A811" s="35"/>
      <c r="B811" s="40"/>
      <c r="C811" s="257" t="s">
        <v>781</v>
      </c>
      <c r="D811" s="257" t="s">
        <v>831</v>
      </c>
      <c r="E811" s="18" t="s">
        <v>19</v>
      </c>
      <c r="F811" s="258">
        <v>8</v>
      </c>
      <c r="G811" s="35"/>
      <c r="H811" s="40"/>
    </row>
    <row r="812" spans="1:8" s="2" customFormat="1" ht="16.899999999999999" customHeight="1">
      <c r="A812" s="35"/>
      <c r="B812" s="40"/>
      <c r="C812" s="259" t="s">
        <v>1478</v>
      </c>
      <c r="D812" s="35"/>
      <c r="E812" s="35"/>
      <c r="F812" s="35"/>
      <c r="G812" s="35"/>
      <c r="H812" s="40"/>
    </row>
    <row r="813" spans="1:8" s="2" customFormat="1" ht="16.899999999999999" customHeight="1">
      <c r="A813" s="35"/>
      <c r="B813" s="40"/>
      <c r="C813" s="257" t="s">
        <v>828</v>
      </c>
      <c r="D813" s="257" t="s">
        <v>1515</v>
      </c>
      <c r="E813" s="18" t="s">
        <v>248</v>
      </c>
      <c r="F813" s="258">
        <v>8</v>
      </c>
      <c r="G813" s="35"/>
      <c r="H813" s="40"/>
    </row>
    <row r="814" spans="1:8" s="2" customFormat="1" ht="16.899999999999999" customHeight="1">
      <c r="A814" s="35"/>
      <c r="B814" s="40"/>
      <c r="C814" s="257" t="s">
        <v>246</v>
      </c>
      <c r="D814" s="257" t="s">
        <v>1516</v>
      </c>
      <c r="E814" s="18" t="s">
        <v>248</v>
      </c>
      <c r="F814" s="258">
        <v>56.4</v>
      </c>
      <c r="G814" s="35"/>
      <c r="H814" s="40"/>
    </row>
    <row r="815" spans="1:8" s="2" customFormat="1" ht="16.899999999999999" customHeight="1">
      <c r="A815" s="35"/>
      <c r="B815" s="40"/>
      <c r="C815" s="253" t="s">
        <v>778</v>
      </c>
      <c r="D815" s="254" t="s">
        <v>779</v>
      </c>
      <c r="E815" s="255" t="s">
        <v>248</v>
      </c>
      <c r="F815" s="256">
        <v>56.4</v>
      </c>
      <c r="G815" s="35"/>
      <c r="H815" s="40"/>
    </row>
    <row r="816" spans="1:8" s="2" customFormat="1" ht="16.899999999999999" customHeight="1">
      <c r="A816" s="35"/>
      <c r="B816" s="40"/>
      <c r="C816" s="257" t="s">
        <v>19</v>
      </c>
      <c r="D816" s="257" t="s">
        <v>1231</v>
      </c>
      <c r="E816" s="18" t="s">
        <v>19</v>
      </c>
      <c r="F816" s="258">
        <v>64.400000000000006</v>
      </c>
      <c r="G816" s="35"/>
      <c r="H816" s="40"/>
    </row>
    <row r="817" spans="1:8" s="2" customFormat="1" ht="16.899999999999999" customHeight="1">
      <c r="A817" s="35"/>
      <c r="B817" s="40"/>
      <c r="C817" s="257" t="s">
        <v>19</v>
      </c>
      <c r="D817" s="257" t="s">
        <v>827</v>
      </c>
      <c r="E817" s="18" t="s">
        <v>19</v>
      </c>
      <c r="F817" s="258">
        <v>-8</v>
      </c>
      <c r="G817" s="35"/>
      <c r="H817" s="40"/>
    </row>
    <row r="818" spans="1:8" s="2" customFormat="1" ht="16.899999999999999" customHeight="1">
      <c r="A818" s="35"/>
      <c r="B818" s="40"/>
      <c r="C818" s="257" t="s">
        <v>778</v>
      </c>
      <c r="D818" s="257" t="s">
        <v>245</v>
      </c>
      <c r="E818" s="18" t="s">
        <v>19</v>
      </c>
      <c r="F818" s="258">
        <v>56.4</v>
      </c>
      <c r="G818" s="35"/>
      <c r="H818" s="40"/>
    </row>
    <row r="819" spans="1:8" s="2" customFormat="1" ht="16.899999999999999" customHeight="1">
      <c r="A819" s="35"/>
      <c r="B819" s="40"/>
      <c r="C819" s="259" t="s">
        <v>1478</v>
      </c>
      <c r="D819" s="35"/>
      <c r="E819" s="35"/>
      <c r="F819" s="35"/>
      <c r="G819" s="35"/>
      <c r="H819" s="40"/>
    </row>
    <row r="820" spans="1:8" s="2" customFormat="1" ht="16.899999999999999" customHeight="1">
      <c r="A820" s="35"/>
      <c r="B820" s="40"/>
      <c r="C820" s="257" t="s">
        <v>246</v>
      </c>
      <c r="D820" s="257" t="s">
        <v>1516</v>
      </c>
      <c r="E820" s="18" t="s">
        <v>248</v>
      </c>
      <c r="F820" s="258">
        <v>56.4</v>
      </c>
      <c r="G820" s="35"/>
      <c r="H820" s="40"/>
    </row>
    <row r="821" spans="1:8" s="2" customFormat="1" ht="22.5">
      <c r="A821" s="35"/>
      <c r="B821" s="40"/>
      <c r="C821" s="257" t="s">
        <v>832</v>
      </c>
      <c r="D821" s="257" t="s">
        <v>1517</v>
      </c>
      <c r="E821" s="18" t="s">
        <v>248</v>
      </c>
      <c r="F821" s="258">
        <v>18.276</v>
      </c>
      <c r="G821" s="35"/>
      <c r="H821" s="40"/>
    </row>
    <row r="822" spans="1:8" s="2" customFormat="1" ht="22.5">
      <c r="A822" s="35"/>
      <c r="B822" s="40"/>
      <c r="C822" s="257" t="s">
        <v>836</v>
      </c>
      <c r="D822" s="257" t="s">
        <v>1518</v>
      </c>
      <c r="E822" s="18" t="s">
        <v>248</v>
      </c>
      <c r="F822" s="258">
        <v>182.76</v>
      </c>
      <c r="G822" s="35"/>
      <c r="H822" s="40"/>
    </row>
    <row r="823" spans="1:8" s="2" customFormat="1" ht="16.899999999999999" customHeight="1">
      <c r="A823" s="35"/>
      <c r="B823" s="40"/>
      <c r="C823" s="257" t="s">
        <v>844</v>
      </c>
      <c r="D823" s="257" t="s">
        <v>1519</v>
      </c>
      <c r="E823" s="18" t="s">
        <v>248</v>
      </c>
      <c r="F823" s="258">
        <v>18.276</v>
      </c>
      <c r="G823" s="35"/>
      <c r="H823" s="40"/>
    </row>
    <row r="824" spans="1:8" s="2" customFormat="1" ht="16.899999999999999" customHeight="1">
      <c r="A824" s="35"/>
      <c r="B824" s="40"/>
      <c r="C824" s="257" t="s">
        <v>274</v>
      </c>
      <c r="D824" s="257" t="s">
        <v>1514</v>
      </c>
      <c r="E824" s="18" t="s">
        <v>248</v>
      </c>
      <c r="F824" s="258">
        <v>38.124000000000002</v>
      </c>
      <c r="G824" s="35"/>
      <c r="H824" s="40"/>
    </row>
    <row r="825" spans="1:8" s="2" customFormat="1" ht="16.899999999999999" customHeight="1">
      <c r="A825" s="35"/>
      <c r="B825" s="40"/>
      <c r="C825" s="253" t="s">
        <v>775</v>
      </c>
      <c r="D825" s="254" t="s">
        <v>776</v>
      </c>
      <c r="E825" s="255" t="s">
        <v>248</v>
      </c>
      <c r="F825" s="256">
        <v>38.124000000000002</v>
      </c>
      <c r="G825" s="35"/>
      <c r="H825" s="40"/>
    </row>
    <row r="826" spans="1:8" s="2" customFormat="1" ht="16.899999999999999" customHeight="1">
      <c r="A826" s="35"/>
      <c r="B826" s="40"/>
      <c r="C826" s="257" t="s">
        <v>19</v>
      </c>
      <c r="D826" s="257" t="s">
        <v>848</v>
      </c>
      <c r="E826" s="18" t="s">
        <v>19</v>
      </c>
      <c r="F826" s="258">
        <v>56.4</v>
      </c>
      <c r="G826" s="35"/>
      <c r="H826" s="40"/>
    </row>
    <row r="827" spans="1:8" s="2" customFormat="1" ht="16.899999999999999" customHeight="1">
      <c r="A827" s="35"/>
      <c r="B827" s="40"/>
      <c r="C827" s="257" t="s">
        <v>19</v>
      </c>
      <c r="D827" s="257" t="s">
        <v>849</v>
      </c>
      <c r="E827" s="18" t="s">
        <v>19</v>
      </c>
      <c r="F827" s="258">
        <v>-18.276</v>
      </c>
      <c r="G827" s="35"/>
      <c r="H827" s="40"/>
    </row>
    <row r="828" spans="1:8" s="2" customFormat="1" ht="16.899999999999999" customHeight="1">
      <c r="A828" s="35"/>
      <c r="B828" s="40"/>
      <c r="C828" s="257" t="s">
        <v>775</v>
      </c>
      <c r="D828" s="257" t="s">
        <v>245</v>
      </c>
      <c r="E828" s="18" t="s">
        <v>19</v>
      </c>
      <c r="F828" s="258">
        <v>38.124000000000002</v>
      </c>
      <c r="G828" s="35"/>
      <c r="H828" s="40"/>
    </row>
    <row r="829" spans="1:8" s="2" customFormat="1" ht="16.899999999999999" customHeight="1">
      <c r="A829" s="35"/>
      <c r="B829" s="40"/>
      <c r="C829" s="259" t="s">
        <v>1478</v>
      </c>
      <c r="D829" s="35"/>
      <c r="E829" s="35"/>
      <c r="F829" s="35"/>
      <c r="G829" s="35"/>
      <c r="H829" s="40"/>
    </row>
    <row r="830" spans="1:8" s="2" customFormat="1" ht="16.899999999999999" customHeight="1">
      <c r="A830" s="35"/>
      <c r="B830" s="40"/>
      <c r="C830" s="257" t="s">
        <v>274</v>
      </c>
      <c r="D830" s="257" t="s">
        <v>1514</v>
      </c>
      <c r="E830" s="18" t="s">
        <v>248</v>
      </c>
      <c r="F830" s="258">
        <v>38.124000000000002</v>
      </c>
      <c r="G830" s="35"/>
      <c r="H830" s="40"/>
    </row>
    <row r="831" spans="1:8" s="2" customFormat="1" ht="22.5">
      <c r="A831" s="35"/>
      <c r="B831" s="40"/>
      <c r="C831" s="257" t="s">
        <v>832</v>
      </c>
      <c r="D831" s="257" t="s">
        <v>1517</v>
      </c>
      <c r="E831" s="18" t="s">
        <v>248</v>
      </c>
      <c r="F831" s="258">
        <v>18.276</v>
      </c>
      <c r="G831" s="35"/>
      <c r="H831" s="40"/>
    </row>
    <row r="832" spans="1:8" s="2" customFormat="1" ht="22.5">
      <c r="A832" s="35"/>
      <c r="B832" s="40"/>
      <c r="C832" s="257" t="s">
        <v>836</v>
      </c>
      <c r="D832" s="257" t="s">
        <v>1518</v>
      </c>
      <c r="E832" s="18" t="s">
        <v>248</v>
      </c>
      <c r="F832" s="258">
        <v>182.76</v>
      </c>
      <c r="G832" s="35"/>
      <c r="H832" s="40"/>
    </row>
    <row r="833" spans="1:8" s="2" customFormat="1" ht="16.899999999999999" customHeight="1">
      <c r="A833" s="35"/>
      <c r="B833" s="40"/>
      <c r="C833" s="257" t="s">
        <v>844</v>
      </c>
      <c r="D833" s="257" t="s">
        <v>1519</v>
      </c>
      <c r="E833" s="18" t="s">
        <v>248</v>
      </c>
      <c r="F833" s="258">
        <v>18.276</v>
      </c>
      <c r="G833" s="35"/>
      <c r="H833" s="40"/>
    </row>
    <row r="834" spans="1:8" s="2" customFormat="1" ht="16.899999999999999" customHeight="1">
      <c r="A834" s="35"/>
      <c r="B834" s="40"/>
      <c r="C834" s="253" t="s">
        <v>772</v>
      </c>
      <c r="D834" s="254" t="s">
        <v>773</v>
      </c>
      <c r="E834" s="255" t="s">
        <v>248</v>
      </c>
      <c r="F834" s="256">
        <v>18.84</v>
      </c>
      <c r="G834" s="35"/>
      <c r="H834" s="40"/>
    </row>
    <row r="835" spans="1:8" s="2" customFormat="1" ht="16.899999999999999" customHeight="1">
      <c r="A835" s="35"/>
      <c r="B835" s="40"/>
      <c r="C835" s="257" t="s">
        <v>19</v>
      </c>
      <c r="D835" s="257" t="s">
        <v>867</v>
      </c>
      <c r="E835" s="18" t="s">
        <v>19</v>
      </c>
      <c r="F835" s="258">
        <v>0</v>
      </c>
      <c r="G835" s="35"/>
      <c r="H835" s="40"/>
    </row>
    <row r="836" spans="1:8" s="2" customFormat="1" ht="16.899999999999999" customHeight="1">
      <c r="A836" s="35"/>
      <c r="B836" s="40"/>
      <c r="C836" s="257" t="s">
        <v>19</v>
      </c>
      <c r="D836" s="257" t="s">
        <v>868</v>
      </c>
      <c r="E836" s="18" t="s">
        <v>19</v>
      </c>
      <c r="F836" s="258">
        <v>15.84</v>
      </c>
      <c r="G836" s="35"/>
      <c r="H836" s="40"/>
    </row>
    <row r="837" spans="1:8" s="2" customFormat="1" ht="16.899999999999999" customHeight="1">
      <c r="A837" s="35"/>
      <c r="B837" s="40"/>
      <c r="C837" s="257" t="s">
        <v>19</v>
      </c>
      <c r="D837" s="257" t="s">
        <v>869</v>
      </c>
      <c r="E837" s="18" t="s">
        <v>19</v>
      </c>
      <c r="F837" s="258">
        <v>3</v>
      </c>
      <c r="G837" s="35"/>
      <c r="H837" s="40"/>
    </row>
    <row r="838" spans="1:8" s="2" customFormat="1" ht="16.899999999999999" customHeight="1">
      <c r="A838" s="35"/>
      <c r="B838" s="40"/>
      <c r="C838" s="257" t="s">
        <v>772</v>
      </c>
      <c r="D838" s="257" t="s">
        <v>245</v>
      </c>
      <c r="E838" s="18" t="s">
        <v>19</v>
      </c>
      <c r="F838" s="258">
        <v>18.84</v>
      </c>
      <c r="G838" s="35"/>
      <c r="H838" s="40"/>
    </row>
    <row r="839" spans="1:8" s="2" customFormat="1" ht="16.899999999999999" customHeight="1">
      <c r="A839" s="35"/>
      <c r="B839" s="40"/>
      <c r="C839" s="259" t="s">
        <v>1478</v>
      </c>
      <c r="D839" s="35"/>
      <c r="E839" s="35"/>
      <c r="F839" s="35"/>
      <c r="G839" s="35"/>
      <c r="H839" s="40"/>
    </row>
    <row r="840" spans="1:8" s="2" customFormat="1" ht="16.899999999999999" customHeight="1">
      <c r="A840" s="35"/>
      <c r="B840" s="40"/>
      <c r="C840" s="257" t="s">
        <v>864</v>
      </c>
      <c r="D840" s="257" t="s">
        <v>1520</v>
      </c>
      <c r="E840" s="18" t="s">
        <v>248</v>
      </c>
      <c r="F840" s="258">
        <v>18.84</v>
      </c>
      <c r="G840" s="35"/>
      <c r="H840" s="40"/>
    </row>
    <row r="841" spans="1:8" s="2" customFormat="1" ht="16.899999999999999" customHeight="1">
      <c r="A841" s="35"/>
      <c r="B841" s="40"/>
      <c r="C841" s="257" t="s">
        <v>274</v>
      </c>
      <c r="D841" s="257" t="s">
        <v>1514</v>
      </c>
      <c r="E841" s="18" t="s">
        <v>248</v>
      </c>
      <c r="F841" s="258">
        <v>38.124000000000002</v>
      </c>
      <c r="G841" s="35"/>
      <c r="H841" s="40"/>
    </row>
    <row r="842" spans="1:8" s="2" customFormat="1" ht="16.899999999999999" customHeight="1">
      <c r="A842" s="35"/>
      <c r="B842" s="40"/>
      <c r="C842" s="257" t="s">
        <v>874</v>
      </c>
      <c r="D842" s="257" t="s">
        <v>1521</v>
      </c>
      <c r="E842" s="18" t="s">
        <v>361</v>
      </c>
      <c r="F842" s="258">
        <v>0.84799999999999998</v>
      </c>
      <c r="G842" s="35"/>
      <c r="H842" s="40"/>
    </row>
    <row r="843" spans="1:8" s="2" customFormat="1" ht="16.899999999999999" customHeight="1">
      <c r="A843" s="35"/>
      <c r="B843" s="40"/>
      <c r="C843" s="257" t="s">
        <v>359</v>
      </c>
      <c r="D843" s="257" t="s">
        <v>1522</v>
      </c>
      <c r="E843" s="18" t="s">
        <v>361</v>
      </c>
      <c r="F843" s="258">
        <v>0.754</v>
      </c>
      <c r="G843" s="35"/>
      <c r="H843" s="40"/>
    </row>
    <row r="844" spans="1:8" s="2" customFormat="1" ht="26.45" customHeight="1">
      <c r="A844" s="35"/>
      <c r="B844" s="40"/>
      <c r="C844" s="252" t="s">
        <v>1545</v>
      </c>
      <c r="D844" s="252" t="s">
        <v>167</v>
      </c>
      <c r="E844" s="35"/>
      <c r="F844" s="35"/>
      <c r="G844" s="35"/>
      <c r="H844" s="40"/>
    </row>
    <row r="845" spans="1:8" s="2" customFormat="1" ht="16.899999999999999" customHeight="1">
      <c r="A845" s="35"/>
      <c r="B845" s="40"/>
      <c r="C845" s="253" t="s">
        <v>1221</v>
      </c>
      <c r="D845" s="254" t="s">
        <v>1222</v>
      </c>
      <c r="E845" s="255" t="s">
        <v>559</v>
      </c>
      <c r="F845" s="256">
        <v>20</v>
      </c>
      <c r="G845" s="35"/>
      <c r="H845" s="40"/>
    </row>
    <row r="846" spans="1:8" s="2" customFormat="1" ht="16.899999999999999" customHeight="1">
      <c r="A846" s="35"/>
      <c r="B846" s="40"/>
      <c r="C846" s="257" t="s">
        <v>1221</v>
      </c>
      <c r="D846" s="257" t="s">
        <v>1229</v>
      </c>
      <c r="E846" s="18" t="s">
        <v>19</v>
      </c>
      <c r="F846" s="258">
        <v>20</v>
      </c>
      <c r="G846" s="35"/>
      <c r="H846" s="40"/>
    </row>
    <row r="847" spans="1:8" s="2" customFormat="1" ht="16.899999999999999" customHeight="1">
      <c r="A847" s="35"/>
      <c r="B847" s="40"/>
      <c r="C847" s="259" t="s">
        <v>1478</v>
      </c>
      <c r="D847" s="35"/>
      <c r="E847" s="35"/>
      <c r="F847" s="35"/>
      <c r="G847" s="35"/>
      <c r="H847" s="40"/>
    </row>
    <row r="848" spans="1:8" s="2" customFormat="1" ht="16.899999999999999" customHeight="1">
      <c r="A848" s="35"/>
      <c r="B848" s="40"/>
      <c r="C848" s="257" t="s">
        <v>1226</v>
      </c>
      <c r="D848" s="257" t="s">
        <v>1540</v>
      </c>
      <c r="E848" s="18" t="s">
        <v>559</v>
      </c>
      <c r="F848" s="258">
        <v>20</v>
      </c>
      <c r="G848" s="35"/>
      <c r="H848" s="40"/>
    </row>
    <row r="849" spans="1:8" s="2" customFormat="1" ht="16.899999999999999" customHeight="1">
      <c r="A849" s="35"/>
      <c r="B849" s="40"/>
      <c r="C849" s="257" t="s">
        <v>1239</v>
      </c>
      <c r="D849" s="257" t="s">
        <v>1541</v>
      </c>
      <c r="E849" s="18" t="s">
        <v>559</v>
      </c>
      <c r="F849" s="258">
        <v>20</v>
      </c>
      <c r="G849" s="35"/>
      <c r="H849" s="40"/>
    </row>
    <row r="850" spans="1:8" s="2" customFormat="1" ht="16.899999999999999" customHeight="1">
      <c r="A850" s="35"/>
      <c r="B850" s="40"/>
      <c r="C850" s="253" t="s">
        <v>790</v>
      </c>
      <c r="D850" s="254" t="s">
        <v>791</v>
      </c>
      <c r="E850" s="255" t="s">
        <v>559</v>
      </c>
      <c r="F850" s="256">
        <v>31.1</v>
      </c>
      <c r="G850" s="35"/>
      <c r="H850" s="40"/>
    </row>
    <row r="851" spans="1:8" s="2" customFormat="1" ht="16.899999999999999" customHeight="1">
      <c r="A851" s="35"/>
      <c r="B851" s="40"/>
      <c r="C851" s="257" t="s">
        <v>790</v>
      </c>
      <c r="D851" s="257" t="s">
        <v>1325</v>
      </c>
      <c r="E851" s="18" t="s">
        <v>19</v>
      </c>
      <c r="F851" s="258">
        <v>31.1</v>
      </c>
      <c r="G851" s="35"/>
      <c r="H851" s="40"/>
    </row>
    <row r="852" spans="1:8" s="2" customFormat="1" ht="16.899999999999999" customHeight="1">
      <c r="A852" s="35"/>
      <c r="B852" s="40"/>
      <c r="C852" s="259" t="s">
        <v>1478</v>
      </c>
      <c r="D852" s="35"/>
      <c r="E852" s="35"/>
      <c r="F852" s="35"/>
      <c r="G852" s="35"/>
      <c r="H852" s="40"/>
    </row>
    <row r="853" spans="1:8" s="2" customFormat="1" ht="16.899999999999999" customHeight="1">
      <c r="A853" s="35"/>
      <c r="B853" s="40"/>
      <c r="C853" s="257" t="s">
        <v>812</v>
      </c>
      <c r="D853" s="257" t="s">
        <v>1488</v>
      </c>
      <c r="E853" s="18" t="s">
        <v>230</v>
      </c>
      <c r="F853" s="258">
        <v>57.1</v>
      </c>
      <c r="G853" s="35"/>
      <c r="H853" s="40"/>
    </row>
    <row r="854" spans="1:8" s="2" customFormat="1" ht="16.899999999999999" customHeight="1">
      <c r="A854" s="35"/>
      <c r="B854" s="40"/>
      <c r="C854" s="257" t="s">
        <v>929</v>
      </c>
      <c r="D854" s="257" t="s">
        <v>1489</v>
      </c>
      <c r="E854" s="18" t="s">
        <v>559</v>
      </c>
      <c r="F854" s="258">
        <v>31.1</v>
      </c>
      <c r="G854" s="35"/>
      <c r="H854" s="40"/>
    </row>
    <row r="855" spans="1:8" s="2" customFormat="1" ht="16.899999999999999" customHeight="1">
      <c r="A855" s="35"/>
      <c r="B855" s="40"/>
      <c r="C855" s="257" t="s">
        <v>933</v>
      </c>
      <c r="D855" s="257" t="s">
        <v>1490</v>
      </c>
      <c r="E855" s="18" t="s">
        <v>559</v>
      </c>
      <c r="F855" s="258">
        <v>41.1</v>
      </c>
      <c r="G855" s="35"/>
      <c r="H855" s="40"/>
    </row>
    <row r="856" spans="1:8" s="2" customFormat="1" ht="16.899999999999999" customHeight="1">
      <c r="A856" s="35"/>
      <c r="B856" s="40"/>
      <c r="C856" s="257" t="s">
        <v>571</v>
      </c>
      <c r="D856" s="257" t="s">
        <v>1491</v>
      </c>
      <c r="E856" s="18" t="s">
        <v>559</v>
      </c>
      <c r="F856" s="258">
        <v>64.099999999999994</v>
      </c>
      <c r="G856" s="35"/>
      <c r="H856" s="40"/>
    </row>
    <row r="857" spans="1:8" s="2" customFormat="1" ht="16.899999999999999" customHeight="1">
      <c r="A857" s="35"/>
      <c r="B857" s="40"/>
      <c r="C857" s="253" t="s">
        <v>793</v>
      </c>
      <c r="D857" s="254" t="s">
        <v>794</v>
      </c>
      <c r="E857" s="255" t="s">
        <v>559</v>
      </c>
      <c r="F857" s="256">
        <v>19</v>
      </c>
      <c r="G857" s="35"/>
      <c r="H857" s="40"/>
    </row>
    <row r="858" spans="1:8" s="2" customFormat="1" ht="16.899999999999999" customHeight="1">
      <c r="A858" s="35"/>
      <c r="B858" s="40"/>
      <c r="C858" s="257" t="s">
        <v>793</v>
      </c>
      <c r="D858" s="257" t="s">
        <v>1225</v>
      </c>
      <c r="E858" s="18" t="s">
        <v>19</v>
      </c>
      <c r="F858" s="258">
        <v>19</v>
      </c>
      <c r="G858" s="35"/>
      <c r="H858" s="40"/>
    </row>
    <row r="859" spans="1:8" s="2" customFormat="1" ht="16.899999999999999" customHeight="1">
      <c r="A859" s="35"/>
      <c r="B859" s="40"/>
      <c r="C859" s="259" t="s">
        <v>1478</v>
      </c>
      <c r="D859" s="35"/>
      <c r="E859" s="35"/>
      <c r="F859" s="35"/>
      <c r="G859" s="35"/>
      <c r="H859" s="40"/>
    </row>
    <row r="860" spans="1:8" s="2" customFormat="1" ht="16.899999999999999" customHeight="1">
      <c r="A860" s="35"/>
      <c r="B860" s="40"/>
      <c r="C860" s="257" t="s">
        <v>812</v>
      </c>
      <c r="D860" s="257" t="s">
        <v>1488</v>
      </c>
      <c r="E860" s="18" t="s">
        <v>230</v>
      </c>
      <c r="F860" s="258">
        <v>57.1</v>
      </c>
      <c r="G860" s="35"/>
      <c r="H860" s="40"/>
    </row>
    <row r="861" spans="1:8" s="2" customFormat="1" ht="16.899999999999999" customHeight="1">
      <c r="A861" s="35"/>
      <c r="B861" s="40"/>
      <c r="C861" s="257" t="s">
        <v>821</v>
      </c>
      <c r="D861" s="257" t="s">
        <v>1492</v>
      </c>
      <c r="E861" s="18" t="s">
        <v>230</v>
      </c>
      <c r="F861" s="258">
        <v>38</v>
      </c>
      <c r="G861" s="35"/>
      <c r="H861" s="40"/>
    </row>
    <row r="862" spans="1:8" s="2" customFormat="1" ht="16.899999999999999" customHeight="1">
      <c r="A862" s="35"/>
      <c r="B862" s="40"/>
      <c r="C862" s="257" t="s">
        <v>850</v>
      </c>
      <c r="D862" s="257" t="s">
        <v>1493</v>
      </c>
      <c r="E862" s="18" t="s">
        <v>230</v>
      </c>
      <c r="F862" s="258">
        <v>38</v>
      </c>
      <c r="G862" s="35"/>
      <c r="H862" s="40"/>
    </row>
    <row r="863" spans="1:8" s="2" customFormat="1" ht="16.899999999999999" customHeight="1">
      <c r="A863" s="35"/>
      <c r="B863" s="40"/>
      <c r="C863" s="257" t="s">
        <v>853</v>
      </c>
      <c r="D863" s="257" t="s">
        <v>1494</v>
      </c>
      <c r="E863" s="18" t="s">
        <v>230</v>
      </c>
      <c r="F863" s="258">
        <v>38</v>
      </c>
      <c r="G863" s="35"/>
      <c r="H863" s="40"/>
    </row>
    <row r="864" spans="1:8" s="2" customFormat="1" ht="16.899999999999999" customHeight="1">
      <c r="A864" s="35"/>
      <c r="B864" s="40"/>
      <c r="C864" s="257" t="s">
        <v>919</v>
      </c>
      <c r="D864" s="257" t="s">
        <v>1495</v>
      </c>
      <c r="E864" s="18" t="s">
        <v>559</v>
      </c>
      <c r="F864" s="258">
        <v>38</v>
      </c>
      <c r="G864" s="35"/>
      <c r="H864" s="40"/>
    </row>
    <row r="865" spans="1:8" s="2" customFormat="1" ht="16.899999999999999" customHeight="1">
      <c r="A865" s="35"/>
      <c r="B865" s="40"/>
      <c r="C865" s="257" t="s">
        <v>923</v>
      </c>
      <c r="D865" s="257" t="s">
        <v>1496</v>
      </c>
      <c r="E865" s="18" t="s">
        <v>559</v>
      </c>
      <c r="F865" s="258">
        <v>38</v>
      </c>
      <c r="G865" s="35"/>
      <c r="H865" s="40"/>
    </row>
    <row r="866" spans="1:8" s="2" customFormat="1" ht="16.899999999999999" customHeight="1">
      <c r="A866" s="35"/>
      <c r="B866" s="40"/>
      <c r="C866" s="257" t="s">
        <v>926</v>
      </c>
      <c r="D866" s="257" t="s">
        <v>1497</v>
      </c>
      <c r="E866" s="18" t="s">
        <v>559</v>
      </c>
      <c r="F866" s="258">
        <v>38</v>
      </c>
      <c r="G866" s="35"/>
      <c r="H866" s="40"/>
    </row>
    <row r="867" spans="1:8" s="2" customFormat="1" ht="16.899999999999999" customHeight="1">
      <c r="A867" s="35"/>
      <c r="B867" s="40"/>
      <c r="C867" s="257" t="s">
        <v>571</v>
      </c>
      <c r="D867" s="257" t="s">
        <v>1491</v>
      </c>
      <c r="E867" s="18" t="s">
        <v>559</v>
      </c>
      <c r="F867" s="258">
        <v>64.099999999999994</v>
      </c>
      <c r="G867" s="35"/>
      <c r="H867" s="40"/>
    </row>
    <row r="868" spans="1:8" s="2" customFormat="1" ht="16.899999999999999" customHeight="1">
      <c r="A868" s="35"/>
      <c r="B868" s="40"/>
      <c r="C868" s="257" t="s">
        <v>938</v>
      </c>
      <c r="D868" s="257" t="s">
        <v>1498</v>
      </c>
      <c r="E868" s="18" t="s">
        <v>559</v>
      </c>
      <c r="F868" s="258">
        <v>33</v>
      </c>
      <c r="G868" s="35"/>
      <c r="H868" s="40"/>
    </row>
    <row r="869" spans="1:8" s="2" customFormat="1" ht="16.899999999999999" customHeight="1">
      <c r="A869" s="35"/>
      <c r="B869" s="40"/>
      <c r="C869" s="257" t="s">
        <v>941</v>
      </c>
      <c r="D869" s="257" t="s">
        <v>1499</v>
      </c>
      <c r="E869" s="18" t="s">
        <v>559</v>
      </c>
      <c r="F869" s="258">
        <v>23</v>
      </c>
      <c r="G869" s="35"/>
      <c r="H869" s="40"/>
    </row>
    <row r="870" spans="1:8" s="2" customFormat="1" ht="16.899999999999999" customHeight="1">
      <c r="A870" s="35"/>
      <c r="B870" s="40"/>
      <c r="C870" s="253" t="s">
        <v>786</v>
      </c>
      <c r="D870" s="254" t="s">
        <v>787</v>
      </c>
      <c r="E870" s="255" t="s">
        <v>230</v>
      </c>
      <c r="F870" s="256">
        <v>57.1</v>
      </c>
      <c r="G870" s="35"/>
      <c r="H870" s="40"/>
    </row>
    <row r="871" spans="1:8" s="2" customFormat="1" ht="16.899999999999999" customHeight="1">
      <c r="A871" s="35"/>
      <c r="B871" s="40"/>
      <c r="C871" s="257" t="s">
        <v>19</v>
      </c>
      <c r="D871" s="257" t="s">
        <v>815</v>
      </c>
      <c r="E871" s="18" t="s">
        <v>19</v>
      </c>
      <c r="F871" s="258">
        <v>0</v>
      </c>
      <c r="G871" s="35"/>
      <c r="H871" s="40"/>
    </row>
    <row r="872" spans="1:8" s="2" customFormat="1" ht="16.899999999999999" customHeight="1">
      <c r="A872" s="35"/>
      <c r="B872" s="40"/>
      <c r="C872" s="257" t="s">
        <v>786</v>
      </c>
      <c r="D872" s="257" t="s">
        <v>1324</v>
      </c>
      <c r="E872" s="18" t="s">
        <v>19</v>
      </c>
      <c r="F872" s="258">
        <v>57.1</v>
      </c>
      <c r="G872" s="35"/>
      <c r="H872" s="40"/>
    </row>
    <row r="873" spans="1:8" s="2" customFormat="1" ht="16.899999999999999" customHeight="1">
      <c r="A873" s="35"/>
      <c r="B873" s="40"/>
      <c r="C873" s="259" t="s">
        <v>1478</v>
      </c>
      <c r="D873" s="35"/>
      <c r="E873" s="35"/>
      <c r="F873" s="35"/>
      <c r="G873" s="35"/>
      <c r="H873" s="40"/>
    </row>
    <row r="874" spans="1:8" s="2" customFormat="1" ht="16.899999999999999" customHeight="1">
      <c r="A874" s="35"/>
      <c r="B874" s="40"/>
      <c r="C874" s="257" t="s">
        <v>812</v>
      </c>
      <c r="D874" s="257" t="s">
        <v>1488</v>
      </c>
      <c r="E874" s="18" t="s">
        <v>230</v>
      </c>
      <c r="F874" s="258">
        <v>57.1</v>
      </c>
      <c r="G874" s="35"/>
      <c r="H874" s="40"/>
    </row>
    <row r="875" spans="1:8" s="2" customFormat="1" ht="16.899999999999999" customHeight="1">
      <c r="A875" s="35"/>
      <c r="B875" s="40"/>
      <c r="C875" s="257" t="s">
        <v>892</v>
      </c>
      <c r="D875" s="257" t="s">
        <v>1502</v>
      </c>
      <c r="E875" s="18" t="s">
        <v>230</v>
      </c>
      <c r="F875" s="258">
        <v>76.099999999999994</v>
      </c>
      <c r="G875" s="35"/>
      <c r="H875" s="40"/>
    </row>
    <row r="876" spans="1:8" s="2" customFormat="1" ht="22.5">
      <c r="A876" s="35"/>
      <c r="B876" s="40"/>
      <c r="C876" s="257" t="s">
        <v>895</v>
      </c>
      <c r="D876" s="257" t="s">
        <v>1503</v>
      </c>
      <c r="E876" s="18" t="s">
        <v>230</v>
      </c>
      <c r="F876" s="258">
        <v>57.1</v>
      </c>
      <c r="G876" s="35"/>
      <c r="H876" s="40"/>
    </row>
    <row r="877" spans="1:8" s="2" customFormat="1" ht="16.899999999999999" customHeight="1">
      <c r="A877" s="35"/>
      <c r="B877" s="40"/>
      <c r="C877" s="253" t="s">
        <v>796</v>
      </c>
      <c r="D877" s="254" t="s">
        <v>797</v>
      </c>
      <c r="E877" s="255" t="s">
        <v>230</v>
      </c>
      <c r="F877" s="256">
        <v>19</v>
      </c>
      <c r="G877" s="35"/>
      <c r="H877" s="40"/>
    </row>
    <row r="878" spans="1:8" s="2" customFormat="1" ht="16.899999999999999" customHeight="1">
      <c r="A878" s="35"/>
      <c r="B878" s="40"/>
      <c r="C878" s="257" t="s">
        <v>796</v>
      </c>
      <c r="D878" s="257" t="s">
        <v>818</v>
      </c>
      <c r="E878" s="18" t="s">
        <v>19</v>
      </c>
      <c r="F878" s="258">
        <v>19</v>
      </c>
      <c r="G878" s="35"/>
      <c r="H878" s="40"/>
    </row>
    <row r="879" spans="1:8" s="2" customFormat="1" ht="16.899999999999999" customHeight="1">
      <c r="A879" s="35"/>
      <c r="B879" s="40"/>
      <c r="C879" s="259" t="s">
        <v>1478</v>
      </c>
      <c r="D879" s="35"/>
      <c r="E879" s="35"/>
      <c r="F879" s="35"/>
      <c r="G879" s="35"/>
      <c r="H879" s="40"/>
    </row>
    <row r="880" spans="1:8" s="2" customFormat="1" ht="16.899999999999999" customHeight="1">
      <c r="A880" s="35"/>
      <c r="B880" s="40"/>
      <c r="C880" s="257" t="s">
        <v>812</v>
      </c>
      <c r="D880" s="257" t="s">
        <v>1488</v>
      </c>
      <c r="E880" s="18" t="s">
        <v>230</v>
      </c>
      <c r="F880" s="258">
        <v>57.1</v>
      </c>
      <c r="G880" s="35"/>
      <c r="H880" s="40"/>
    </row>
    <row r="881" spans="1:8" s="2" customFormat="1" ht="16.899999999999999" customHeight="1">
      <c r="A881" s="35"/>
      <c r="B881" s="40"/>
      <c r="C881" s="257" t="s">
        <v>801</v>
      </c>
      <c r="D881" s="257" t="s">
        <v>1504</v>
      </c>
      <c r="E881" s="18" t="s">
        <v>230</v>
      </c>
      <c r="F881" s="258">
        <v>19</v>
      </c>
      <c r="G881" s="35"/>
      <c r="H881" s="40"/>
    </row>
    <row r="882" spans="1:8" s="2" customFormat="1" ht="16.899999999999999" customHeight="1">
      <c r="A882" s="35"/>
      <c r="B882" s="40"/>
      <c r="C882" s="257" t="s">
        <v>805</v>
      </c>
      <c r="D882" s="257" t="s">
        <v>1505</v>
      </c>
      <c r="E882" s="18" t="s">
        <v>230</v>
      </c>
      <c r="F882" s="258">
        <v>19</v>
      </c>
      <c r="G882" s="35"/>
      <c r="H882" s="40"/>
    </row>
    <row r="883" spans="1:8" s="2" customFormat="1" ht="16.899999999999999" customHeight="1">
      <c r="A883" s="35"/>
      <c r="B883" s="40"/>
      <c r="C883" s="257" t="s">
        <v>228</v>
      </c>
      <c r="D883" s="257" t="s">
        <v>1506</v>
      </c>
      <c r="E883" s="18" t="s">
        <v>230</v>
      </c>
      <c r="F883" s="258">
        <v>19</v>
      </c>
      <c r="G883" s="35"/>
      <c r="H883" s="40"/>
    </row>
    <row r="884" spans="1:8" s="2" customFormat="1" ht="16.899999999999999" customHeight="1">
      <c r="A884" s="35"/>
      <c r="B884" s="40"/>
      <c r="C884" s="257" t="s">
        <v>809</v>
      </c>
      <c r="D884" s="257" t="s">
        <v>1507</v>
      </c>
      <c r="E884" s="18" t="s">
        <v>230</v>
      </c>
      <c r="F884" s="258">
        <v>69</v>
      </c>
      <c r="G884" s="35"/>
      <c r="H884" s="40"/>
    </row>
    <row r="885" spans="1:8" s="2" customFormat="1" ht="16.899999999999999" customHeight="1">
      <c r="A885" s="35"/>
      <c r="B885" s="40"/>
      <c r="C885" s="257" t="s">
        <v>880</v>
      </c>
      <c r="D885" s="257" t="s">
        <v>1508</v>
      </c>
      <c r="E885" s="18" t="s">
        <v>230</v>
      </c>
      <c r="F885" s="258">
        <v>19</v>
      </c>
      <c r="G885" s="35"/>
      <c r="H885" s="40"/>
    </row>
    <row r="886" spans="1:8" s="2" customFormat="1" ht="16.899999999999999" customHeight="1">
      <c r="A886" s="35"/>
      <c r="B886" s="40"/>
      <c r="C886" s="257" t="s">
        <v>883</v>
      </c>
      <c r="D886" s="257" t="s">
        <v>1509</v>
      </c>
      <c r="E886" s="18" t="s">
        <v>230</v>
      </c>
      <c r="F886" s="258">
        <v>69</v>
      </c>
      <c r="G886" s="35"/>
      <c r="H886" s="40"/>
    </row>
    <row r="887" spans="1:8" s="2" customFormat="1" ht="16.899999999999999" customHeight="1">
      <c r="A887" s="35"/>
      <c r="B887" s="40"/>
      <c r="C887" s="257" t="s">
        <v>886</v>
      </c>
      <c r="D887" s="257" t="s">
        <v>1510</v>
      </c>
      <c r="E887" s="18" t="s">
        <v>230</v>
      </c>
      <c r="F887" s="258">
        <v>19</v>
      </c>
      <c r="G887" s="35"/>
      <c r="H887" s="40"/>
    </row>
    <row r="888" spans="1:8" s="2" customFormat="1" ht="16.899999999999999" customHeight="1">
      <c r="A888" s="35"/>
      <c r="B888" s="40"/>
      <c r="C888" s="257" t="s">
        <v>889</v>
      </c>
      <c r="D888" s="257" t="s">
        <v>1511</v>
      </c>
      <c r="E888" s="18" t="s">
        <v>230</v>
      </c>
      <c r="F888" s="258">
        <v>19</v>
      </c>
      <c r="G888" s="35"/>
      <c r="H888" s="40"/>
    </row>
    <row r="889" spans="1:8" s="2" customFormat="1" ht="16.899999999999999" customHeight="1">
      <c r="A889" s="35"/>
      <c r="B889" s="40"/>
      <c r="C889" s="257" t="s">
        <v>892</v>
      </c>
      <c r="D889" s="257" t="s">
        <v>1502</v>
      </c>
      <c r="E889" s="18" t="s">
        <v>230</v>
      </c>
      <c r="F889" s="258">
        <v>76.099999999999994</v>
      </c>
      <c r="G889" s="35"/>
      <c r="H889" s="40"/>
    </row>
    <row r="890" spans="1:8" s="2" customFormat="1" ht="16.899999999999999" customHeight="1">
      <c r="A890" s="35"/>
      <c r="B890" s="40"/>
      <c r="C890" s="257" t="s">
        <v>898</v>
      </c>
      <c r="D890" s="257" t="s">
        <v>1512</v>
      </c>
      <c r="E890" s="18" t="s">
        <v>230</v>
      </c>
      <c r="F890" s="258">
        <v>19</v>
      </c>
      <c r="G890" s="35"/>
      <c r="H890" s="40"/>
    </row>
    <row r="891" spans="1:8" s="2" customFormat="1" ht="16.899999999999999" customHeight="1">
      <c r="A891" s="35"/>
      <c r="B891" s="40"/>
      <c r="C891" s="253" t="s">
        <v>654</v>
      </c>
      <c r="D891" s="254" t="s">
        <v>655</v>
      </c>
      <c r="E891" s="255" t="s">
        <v>230</v>
      </c>
      <c r="F891" s="256">
        <v>20.425000000000001</v>
      </c>
      <c r="G891" s="35"/>
      <c r="H891" s="40"/>
    </row>
    <row r="892" spans="1:8" s="2" customFormat="1" ht="16.899999999999999" customHeight="1">
      <c r="A892" s="35"/>
      <c r="B892" s="40"/>
      <c r="C892" s="257" t="s">
        <v>654</v>
      </c>
      <c r="D892" s="257" t="s">
        <v>1339</v>
      </c>
      <c r="E892" s="18" t="s">
        <v>19</v>
      </c>
      <c r="F892" s="258">
        <v>20.425000000000001</v>
      </c>
      <c r="G892" s="35"/>
      <c r="H892" s="40"/>
    </row>
    <row r="893" spans="1:8" s="2" customFormat="1" ht="16.899999999999999" customHeight="1">
      <c r="A893" s="35"/>
      <c r="B893" s="40"/>
      <c r="C893" s="259" t="s">
        <v>1478</v>
      </c>
      <c r="D893" s="35"/>
      <c r="E893" s="35"/>
      <c r="F893" s="35"/>
      <c r="G893" s="35"/>
      <c r="H893" s="40"/>
    </row>
    <row r="894" spans="1:8" s="2" customFormat="1" ht="16.899999999999999" customHeight="1">
      <c r="A894" s="35"/>
      <c r="B894" s="40"/>
      <c r="C894" s="257" t="s">
        <v>471</v>
      </c>
      <c r="D894" s="257" t="s">
        <v>472</v>
      </c>
      <c r="E894" s="18" t="s">
        <v>230</v>
      </c>
      <c r="F894" s="258">
        <v>20.425000000000001</v>
      </c>
      <c r="G894" s="35"/>
      <c r="H894" s="40"/>
    </row>
    <row r="895" spans="1:8" s="2" customFormat="1" ht="16.899999999999999" customHeight="1">
      <c r="A895" s="35"/>
      <c r="B895" s="40"/>
      <c r="C895" s="257" t="s">
        <v>608</v>
      </c>
      <c r="D895" s="257" t="s">
        <v>1479</v>
      </c>
      <c r="E895" s="18" t="s">
        <v>230</v>
      </c>
      <c r="F895" s="258">
        <v>20.425000000000001</v>
      </c>
      <c r="G895" s="35"/>
      <c r="H895" s="40"/>
    </row>
    <row r="896" spans="1:8" s="2" customFormat="1" ht="16.899999999999999" customHeight="1">
      <c r="A896" s="35"/>
      <c r="B896" s="40"/>
      <c r="C896" s="253" t="s">
        <v>769</v>
      </c>
      <c r="D896" s="254" t="s">
        <v>770</v>
      </c>
      <c r="E896" s="255" t="s">
        <v>248</v>
      </c>
      <c r="F896" s="256">
        <v>1.32</v>
      </c>
      <c r="G896" s="35"/>
      <c r="H896" s="40"/>
    </row>
    <row r="897" spans="1:8" s="2" customFormat="1" ht="16.899999999999999" customHeight="1">
      <c r="A897" s="35"/>
      <c r="B897" s="40"/>
      <c r="C897" s="257" t="s">
        <v>769</v>
      </c>
      <c r="D897" s="257" t="s">
        <v>863</v>
      </c>
      <c r="E897" s="18" t="s">
        <v>19</v>
      </c>
      <c r="F897" s="258">
        <v>1.32</v>
      </c>
      <c r="G897" s="35"/>
      <c r="H897" s="40"/>
    </row>
    <row r="898" spans="1:8" s="2" customFormat="1" ht="16.899999999999999" customHeight="1">
      <c r="A898" s="35"/>
      <c r="B898" s="40"/>
      <c r="C898" s="259" t="s">
        <v>1478</v>
      </c>
      <c r="D898" s="35"/>
      <c r="E898" s="35"/>
      <c r="F898" s="35"/>
      <c r="G898" s="35"/>
      <c r="H898" s="40"/>
    </row>
    <row r="899" spans="1:8" s="2" customFormat="1" ht="16.899999999999999" customHeight="1">
      <c r="A899" s="35"/>
      <c r="B899" s="40"/>
      <c r="C899" s="257" t="s">
        <v>860</v>
      </c>
      <c r="D899" s="257" t="s">
        <v>1513</v>
      </c>
      <c r="E899" s="18" t="s">
        <v>248</v>
      </c>
      <c r="F899" s="258">
        <v>1.32</v>
      </c>
      <c r="G899" s="35"/>
      <c r="H899" s="40"/>
    </row>
    <row r="900" spans="1:8" s="2" customFormat="1" ht="16.899999999999999" customHeight="1">
      <c r="A900" s="35"/>
      <c r="B900" s="40"/>
      <c r="C900" s="257" t="s">
        <v>274</v>
      </c>
      <c r="D900" s="257" t="s">
        <v>1514</v>
      </c>
      <c r="E900" s="18" t="s">
        <v>248</v>
      </c>
      <c r="F900" s="258">
        <v>39.734000000000002</v>
      </c>
      <c r="G900" s="35"/>
      <c r="H900" s="40"/>
    </row>
    <row r="901" spans="1:8" s="2" customFormat="1" ht="16.899999999999999" customHeight="1">
      <c r="A901" s="35"/>
      <c r="B901" s="40"/>
      <c r="C901" s="253" t="s">
        <v>781</v>
      </c>
      <c r="D901" s="254" t="s">
        <v>782</v>
      </c>
      <c r="E901" s="255" t="s">
        <v>248</v>
      </c>
      <c r="F901" s="256">
        <v>8</v>
      </c>
      <c r="G901" s="35"/>
      <c r="H901" s="40"/>
    </row>
    <row r="902" spans="1:8" s="2" customFormat="1" ht="16.899999999999999" customHeight="1">
      <c r="A902" s="35"/>
      <c r="B902" s="40"/>
      <c r="C902" s="257" t="s">
        <v>781</v>
      </c>
      <c r="D902" s="257" t="s">
        <v>831</v>
      </c>
      <c r="E902" s="18" t="s">
        <v>19</v>
      </c>
      <c r="F902" s="258">
        <v>8</v>
      </c>
      <c r="G902" s="35"/>
      <c r="H902" s="40"/>
    </row>
    <row r="903" spans="1:8" s="2" customFormat="1" ht="16.899999999999999" customHeight="1">
      <c r="A903" s="35"/>
      <c r="B903" s="40"/>
      <c r="C903" s="259" t="s">
        <v>1478</v>
      </c>
      <c r="D903" s="35"/>
      <c r="E903" s="35"/>
      <c r="F903" s="35"/>
      <c r="G903" s="35"/>
      <c r="H903" s="40"/>
    </row>
    <row r="904" spans="1:8" s="2" customFormat="1" ht="16.899999999999999" customHeight="1">
      <c r="A904" s="35"/>
      <c r="B904" s="40"/>
      <c r="C904" s="257" t="s">
        <v>828</v>
      </c>
      <c r="D904" s="257" t="s">
        <v>1515</v>
      </c>
      <c r="E904" s="18" t="s">
        <v>248</v>
      </c>
      <c r="F904" s="258">
        <v>8</v>
      </c>
      <c r="G904" s="35"/>
      <c r="H904" s="40"/>
    </row>
    <row r="905" spans="1:8" s="2" customFormat="1" ht="16.899999999999999" customHeight="1">
      <c r="A905" s="35"/>
      <c r="B905" s="40"/>
      <c r="C905" s="257" t="s">
        <v>246</v>
      </c>
      <c r="D905" s="257" t="s">
        <v>1516</v>
      </c>
      <c r="E905" s="18" t="s">
        <v>248</v>
      </c>
      <c r="F905" s="258">
        <v>58.01</v>
      </c>
      <c r="G905" s="35"/>
      <c r="H905" s="40"/>
    </row>
    <row r="906" spans="1:8" s="2" customFormat="1" ht="16.899999999999999" customHeight="1">
      <c r="A906" s="35"/>
      <c r="B906" s="40"/>
      <c r="C906" s="253" t="s">
        <v>778</v>
      </c>
      <c r="D906" s="254" t="s">
        <v>779</v>
      </c>
      <c r="E906" s="255" t="s">
        <v>248</v>
      </c>
      <c r="F906" s="256">
        <v>58.01</v>
      </c>
      <c r="G906" s="35"/>
      <c r="H906" s="40"/>
    </row>
    <row r="907" spans="1:8" s="2" customFormat="1" ht="16.899999999999999" customHeight="1">
      <c r="A907" s="35"/>
      <c r="B907" s="40"/>
      <c r="C907" s="257" t="s">
        <v>19</v>
      </c>
      <c r="D907" s="257" t="s">
        <v>1330</v>
      </c>
      <c r="E907" s="18" t="s">
        <v>19</v>
      </c>
      <c r="F907" s="258">
        <v>66.010000000000005</v>
      </c>
      <c r="G907" s="35"/>
      <c r="H907" s="40"/>
    </row>
    <row r="908" spans="1:8" s="2" customFormat="1" ht="16.899999999999999" customHeight="1">
      <c r="A908" s="35"/>
      <c r="B908" s="40"/>
      <c r="C908" s="257" t="s">
        <v>19</v>
      </c>
      <c r="D908" s="257" t="s">
        <v>827</v>
      </c>
      <c r="E908" s="18" t="s">
        <v>19</v>
      </c>
      <c r="F908" s="258">
        <v>-8</v>
      </c>
      <c r="G908" s="35"/>
      <c r="H908" s="40"/>
    </row>
    <row r="909" spans="1:8" s="2" customFormat="1" ht="16.899999999999999" customHeight="1">
      <c r="A909" s="35"/>
      <c r="B909" s="40"/>
      <c r="C909" s="257" t="s">
        <v>778</v>
      </c>
      <c r="D909" s="257" t="s">
        <v>245</v>
      </c>
      <c r="E909" s="18" t="s">
        <v>19</v>
      </c>
      <c r="F909" s="258">
        <v>58.01</v>
      </c>
      <c r="G909" s="35"/>
      <c r="H909" s="40"/>
    </row>
    <row r="910" spans="1:8" s="2" customFormat="1" ht="16.899999999999999" customHeight="1">
      <c r="A910" s="35"/>
      <c r="B910" s="40"/>
      <c r="C910" s="259" t="s">
        <v>1478</v>
      </c>
      <c r="D910" s="35"/>
      <c r="E910" s="35"/>
      <c r="F910" s="35"/>
      <c r="G910" s="35"/>
      <c r="H910" s="40"/>
    </row>
    <row r="911" spans="1:8" s="2" customFormat="1" ht="16.899999999999999" customHeight="1">
      <c r="A911" s="35"/>
      <c r="B911" s="40"/>
      <c r="C911" s="257" t="s">
        <v>246</v>
      </c>
      <c r="D911" s="257" t="s">
        <v>1516</v>
      </c>
      <c r="E911" s="18" t="s">
        <v>248</v>
      </c>
      <c r="F911" s="258">
        <v>58.01</v>
      </c>
      <c r="G911" s="35"/>
      <c r="H911" s="40"/>
    </row>
    <row r="912" spans="1:8" s="2" customFormat="1" ht="22.5">
      <c r="A912" s="35"/>
      <c r="B912" s="40"/>
      <c r="C912" s="257" t="s">
        <v>832</v>
      </c>
      <c r="D912" s="257" t="s">
        <v>1517</v>
      </c>
      <c r="E912" s="18" t="s">
        <v>248</v>
      </c>
      <c r="F912" s="258">
        <v>18.276</v>
      </c>
      <c r="G912" s="35"/>
      <c r="H912" s="40"/>
    </row>
    <row r="913" spans="1:8" s="2" customFormat="1" ht="22.5">
      <c r="A913" s="35"/>
      <c r="B913" s="40"/>
      <c r="C913" s="257" t="s">
        <v>836</v>
      </c>
      <c r="D913" s="257" t="s">
        <v>1518</v>
      </c>
      <c r="E913" s="18" t="s">
        <v>248</v>
      </c>
      <c r="F913" s="258">
        <v>182.76</v>
      </c>
      <c r="G913" s="35"/>
      <c r="H913" s="40"/>
    </row>
    <row r="914" spans="1:8" s="2" customFormat="1" ht="16.899999999999999" customHeight="1">
      <c r="A914" s="35"/>
      <c r="B914" s="40"/>
      <c r="C914" s="257" t="s">
        <v>844</v>
      </c>
      <c r="D914" s="257" t="s">
        <v>1519</v>
      </c>
      <c r="E914" s="18" t="s">
        <v>248</v>
      </c>
      <c r="F914" s="258">
        <v>18.276</v>
      </c>
      <c r="G914" s="35"/>
      <c r="H914" s="40"/>
    </row>
    <row r="915" spans="1:8" s="2" customFormat="1" ht="16.899999999999999" customHeight="1">
      <c r="A915" s="35"/>
      <c r="B915" s="40"/>
      <c r="C915" s="257" t="s">
        <v>274</v>
      </c>
      <c r="D915" s="257" t="s">
        <v>1514</v>
      </c>
      <c r="E915" s="18" t="s">
        <v>248</v>
      </c>
      <c r="F915" s="258">
        <v>39.734000000000002</v>
      </c>
      <c r="G915" s="35"/>
      <c r="H915" s="40"/>
    </row>
    <row r="916" spans="1:8" s="2" customFormat="1" ht="16.899999999999999" customHeight="1">
      <c r="A916" s="35"/>
      <c r="B916" s="40"/>
      <c r="C916" s="253" t="s">
        <v>775</v>
      </c>
      <c r="D916" s="254" t="s">
        <v>776</v>
      </c>
      <c r="E916" s="255" t="s">
        <v>248</v>
      </c>
      <c r="F916" s="256">
        <v>39.734000000000002</v>
      </c>
      <c r="G916" s="35"/>
      <c r="H916" s="40"/>
    </row>
    <row r="917" spans="1:8" s="2" customFormat="1" ht="16.899999999999999" customHeight="1">
      <c r="A917" s="35"/>
      <c r="B917" s="40"/>
      <c r="C917" s="257" t="s">
        <v>19</v>
      </c>
      <c r="D917" s="257" t="s">
        <v>848</v>
      </c>
      <c r="E917" s="18" t="s">
        <v>19</v>
      </c>
      <c r="F917" s="258">
        <v>58.01</v>
      </c>
      <c r="G917" s="35"/>
      <c r="H917" s="40"/>
    </row>
    <row r="918" spans="1:8" s="2" customFormat="1" ht="16.899999999999999" customHeight="1">
      <c r="A918" s="35"/>
      <c r="B918" s="40"/>
      <c r="C918" s="257" t="s">
        <v>19</v>
      </c>
      <c r="D918" s="257" t="s">
        <v>849</v>
      </c>
      <c r="E918" s="18" t="s">
        <v>19</v>
      </c>
      <c r="F918" s="258">
        <v>-18.276</v>
      </c>
      <c r="G918" s="35"/>
      <c r="H918" s="40"/>
    </row>
    <row r="919" spans="1:8" s="2" customFormat="1" ht="16.899999999999999" customHeight="1">
      <c r="A919" s="35"/>
      <c r="B919" s="40"/>
      <c r="C919" s="257" t="s">
        <v>775</v>
      </c>
      <c r="D919" s="257" t="s">
        <v>245</v>
      </c>
      <c r="E919" s="18" t="s">
        <v>19</v>
      </c>
      <c r="F919" s="258">
        <v>39.734000000000002</v>
      </c>
      <c r="G919" s="35"/>
      <c r="H919" s="40"/>
    </row>
    <row r="920" spans="1:8" s="2" customFormat="1" ht="16.899999999999999" customHeight="1">
      <c r="A920" s="35"/>
      <c r="B920" s="40"/>
      <c r="C920" s="259" t="s">
        <v>1478</v>
      </c>
      <c r="D920" s="35"/>
      <c r="E920" s="35"/>
      <c r="F920" s="35"/>
      <c r="G920" s="35"/>
      <c r="H920" s="40"/>
    </row>
    <row r="921" spans="1:8" s="2" customFormat="1" ht="16.899999999999999" customHeight="1">
      <c r="A921" s="35"/>
      <c r="B921" s="40"/>
      <c r="C921" s="257" t="s">
        <v>274</v>
      </c>
      <c r="D921" s="257" t="s">
        <v>1514</v>
      </c>
      <c r="E921" s="18" t="s">
        <v>248</v>
      </c>
      <c r="F921" s="258">
        <v>39.734000000000002</v>
      </c>
      <c r="G921" s="35"/>
      <c r="H921" s="40"/>
    </row>
    <row r="922" spans="1:8" s="2" customFormat="1" ht="22.5">
      <c r="A922" s="35"/>
      <c r="B922" s="40"/>
      <c r="C922" s="257" t="s">
        <v>832</v>
      </c>
      <c r="D922" s="257" t="s">
        <v>1517</v>
      </c>
      <c r="E922" s="18" t="s">
        <v>248</v>
      </c>
      <c r="F922" s="258">
        <v>18.276</v>
      </c>
      <c r="G922" s="35"/>
      <c r="H922" s="40"/>
    </row>
    <row r="923" spans="1:8" s="2" customFormat="1" ht="22.5">
      <c r="A923" s="35"/>
      <c r="B923" s="40"/>
      <c r="C923" s="257" t="s">
        <v>836</v>
      </c>
      <c r="D923" s="257" t="s">
        <v>1518</v>
      </c>
      <c r="E923" s="18" t="s">
        <v>248</v>
      </c>
      <c r="F923" s="258">
        <v>182.76</v>
      </c>
      <c r="G923" s="35"/>
      <c r="H923" s="40"/>
    </row>
    <row r="924" spans="1:8" s="2" customFormat="1" ht="16.899999999999999" customHeight="1">
      <c r="A924" s="35"/>
      <c r="B924" s="40"/>
      <c r="C924" s="257" t="s">
        <v>844</v>
      </c>
      <c r="D924" s="257" t="s">
        <v>1519</v>
      </c>
      <c r="E924" s="18" t="s">
        <v>248</v>
      </c>
      <c r="F924" s="258">
        <v>18.276</v>
      </c>
      <c r="G924" s="35"/>
      <c r="H924" s="40"/>
    </row>
    <row r="925" spans="1:8" s="2" customFormat="1" ht="16.899999999999999" customHeight="1">
      <c r="A925" s="35"/>
      <c r="B925" s="40"/>
      <c r="C925" s="253" t="s">
        <v>772</v>
      </c>
      <c r="D925" s="254" t="s">
        <v>773</v>
      </c>
      <c r="E925" s="255" t="s">
        <v>248</v>
      </c>
      <c r="F925" s="256">
        <v>18.84</v>
      </c>
      <c r="G925" s="35"/>
      <c r="H925" s="40"/>
    </row>
    <row r="926" spans="1:8" s="2" customFormat="1" ht="16.899999999999999" customHeight="1">
      <c r="A926" s="35"/>
      <c r="B926" s="40"/>
      <c r="C926" s="257" t="s">
        <v>19</v>
      </c>
      <c r="D926" s="257" t="s">
        <v>867</v>
      </c>
      <c r="E926" s="18" t="s">
        <v>19</v>
      </c>
      <c r="F926" s="258">
        <v>0</v>
      </c>
      <c r="G926" s="35"/>
      <c r="H926" s="40"/>
    </row>
    <row r="927" spans="1:8" s="2" customFormat="1" ht="16.899999999999999" customHeight="1">
      <c r="A927" s="35"/>
      <c r="B927" s="40"/>
      <c r="C927" s="257" t="s">
        <v>19</v>
      </c>
      <c r="D927" s="257" t="s">
        <v>868</v>
      </c>
      <c r="E927" s="18" t="s">
        <v>19</v>
      </c>
      <c r="F927" s="258">
        <v>15.84</v>
      </c>
      <c r="G927" s="35"/>
      <c r="H927" s="40"/>
    </row>
    <row r="928" spans="1:8" s="2" customFormat="1" ht="16.899999999999999" customHeight="1">
      <c r="A928" s="35"/>
      <c r="B928" s="40"/>
      <c r="C928" s="257" t="s">
        <v>19</v>
      </c>
      <c r="D928" s="257" t="s">
        <v>869</v>
      </c>
      <c r="E928" s="18" t="s">
        <v>19</v>
      </c>
      <c r="F928" s="258">
        <v>3</v>
      </c>
      <c r="G928" s="35"/>
      <c r="H928" s="40"/>
    </row>
    <row r="929" spans="1:8" s="2" customFormat="1" ht="16.899999999999999" customHeight="1">
      <c r="A929" s="35"/>
      <c r="B929" s="40"/>
      <c r="C929" s="257" t="s">
        <v>772</v>
      </c>
      <c r="D929" s="257" t="s">
        <v>245</v>
      </c>
      <c r="E929" s="18" t="s">
        <v>19</v>
      </c>
      <c r="F929" s="258">
        <v>18.84</v>
      </c>
      <c r="G929" s="35"/>
      <c r="H929" s="40"/>
    </row>
    <row r="930" spans="1:8" s="2" customFormat="1" ht="16.899999999999999" customHeight="1">
      <c r="A930" s="35"/>
      <c r="B930" s="40"/>
      <c r="C930" s="259" t="s">
        <v>1478</v>
      </c>
      <c r="D930" s="35"/>
      <c r="E930" s="35"/>
      <c r="F930" s="35"/>
      <c r="G930" s="35"/>
      <c r="H930" s="40"/>
    </row>
    <row r="931" spans="1:8" s="2" customFormat="1" ht="16.899999999999999" customHeight="1">
      <c r="A931" s="35"/>
      <c r="B931" s="40"/>
      <c r="C931" s="257" t="s">
        <v>864</v>
      </c>
      <c r="D931" s="257" t="s">
        <v>1520</v>
      </c>
      <c r="E931" s="18" t="s">
        <v>248</v>
      </c>
      <c r="F931" s="258">
        <v>18.84</v>
      </c>
      <c r="G931" s="35"/>
      <c r="H931" s="40"/>
    </row>
    <row r="932" spans="1:8" s="2" customFormat="1" ht="16.899999999999999" customHeight="1">
      <c r="A932" s="35"/>
      <c r="B932" s="40"/>
      <c r="C932" s="257" t="s">
        <v>274</v>
      </c>
      <c r="D932" s="257" t="s">
        <v>1514</v>
      </c>
      <c r="E932" s="18" t="s">
        <v>248</v>
      </c>
      <c r="F932" s="258">
        <v>39.734000000000002</v>
      </c>
      <c r="G932" s="35"/>
      <c r="H932" s="40"/>
    </row>
    <row r="933" spans="1:8" s="2" customFormat="1" ht="16.899999999999999" customHeight="1">
      <c r="A933" s="35"/>
      <c r="B933" s="40"/>
      <c r="C933" s="257" t="s">
        <v>874</v>
      </c>
      <c r="D933" s="257" t="s">
        <v>1521</v>
      </c>
      <c r="E933" s="18" t="s">
        <v>361</v>
      </c>
      <c r="F933" s="258">
        <v>0.84799999999999998</v>
      </c>
      <c r="G933" s="35"/>
      <c r="H933" s="40"/>
    </row>
    <row r="934" spans="1:8" s="2" customFormat="1" ht="16.899999999999999" customHeight="1">
      <c r="A934" s="35"/>
      <c r="B934" s="40"/>
      <c r="C934" s="257" t="s">
        <v>359</v>
      </c>
      <c r="D934" s="257" t="s">
        <v>1522</v>
      </c>
      <c r="E934" s="18" t="s">
        <v>361</v>
      </c>
      <c r="F934" s="258">
        <v>0.754</v>
      </c>
      <c r="G934" s="35"/>
      <c r="H934" s="40"/>
    </row>
    <row r="935" spans="1:8" s="2" customFormat="1" ht="26.45" customHeight="1">
      <c r="A935" s="35"/>
      <c r="B935" s="40"/>
      <c r="C935" s="252" t="s">
        <v>1546</v>
      </c>
      <c r="D935" s="252" t="s">
        <v>170</v>
      </c>
      <c r="E935" s="35"/>
      <c r="F935" s="35"/>
      <c r="G935" s="35"/>
      <c r="H935" s="40"/>
    </row>
    <row r="936" spans="1:8" s="2" customFormat="1" ht="16.899999999999999" customHeight="1">
      <c r="A936" s="35"/>
      <c r="B936" s="40"/>
      <c r="C936" s="253" t="s">
        <v>1221</v>
      </c>
      <c r="D936" s="254" t="s">
        <v>1222</v>
      </c>
      <c r="E936" s="255" t="s">
        <v>559</v>
      </c>
      <c r="F936" s="256">
        <v>20</v>
      </c>
      <c r="G936" s="35"/>
      <c r="H936" s="40"/>
    </row>
    <row r="937" spans="1:8" s="2" customFormat="1" ht="16.899999999999999" customHeight="1">
      <c r="A937" s="35"/>
      <c r="B937" s="40"/>
      <c r="C937" s="257" t="s">
        <v>1221</v>
      </c>
      <c r="D937" s="257" t="s">
        <v>1229</v>
      </c>
      <c r="E937" s="18" t="s">
        <v>19</v>
      </c>
      <c r="F937" s="258">
        <v>20</v>
      </c>
      <c r="G937" s="35"/>
      <c r="H937" s="40"/>
    </row>
    <row r="938" spans="1:8" s="2" customFormat="1" ht="16.899999999999999" customHeight="1">
      <c r="A938" s="35"/>
      <c r="B938" s="40"/>
      <c r="C938" s="259" t="s">
        <v>1478</v>
      </c>
      <c r="D938" s="35"/>
      <c r="E938" s="35"/>
      <c r="F938" s="35"/>
      <c r="G938" s="35"/>
      <c r="H938" s="40"/>
    </row>
    <row r="939" spans="1:8" s="2" customFormat="1" ht="16.899999999999999" customHeight="1">
      <c r="A939" s="35"/>
      <c r="B939" s="40"/>
      <c r="C939" s="257" t="s">
        <v>1226</v>
      </c>
      <c r="D939" s="257" t="s">
        <v>1540</v>
      </c>
      <c r="E939" s="18" t="s">
        <v>559</v>
      </c>
      <c r="F939" s="258">
        <v>20</v>
      </c>
      <c r="G939" s="35"/>
      <c r="H939" s="40"/>
    </row>
    <row r="940" spans="1:8" s="2" customFormat="1" ht="16.899999999999999" customHeight="1">
      <c r="A940" s="35"/>
      <c r="B940" s="40"/>
      <c r="C940" s="257" t="s">
        <v>1239</v>
      </c>
      <c r="D940" s="257" t="s">
        <v>1541</v>
      </c>
      <c r="E940" s="18" t="s">
        <v>559</v>
      </c>
      <c r="F940" s="258">
        <v>20</v>
      </c>
      <c r="G940" s="35"/>
      <c r="H940" s="40"/>
    </row>
    <row r="941" spans="1:8" s="2" customFormat="1" ht="16.899999999999999" customHeight="1">
      <c r="A941" s="35"/>
      <c r="B941" s="40"/>
      <c r="C941" s="253" t="s">
        <v>790</v>
      </c>
      <c r="D941" s="254" t="s">
        <v>791</v>
      </c>
      <c r="E941" s="255" t="s">
        <v>559</v>
      </c>
      <c r="F941" s="256">
        <v>31</v>
      </c>
      <c r="G941" s="35"/>
      <c r="H941" s="40"/>
    </row>
    <row r="942" spans="1:8" s="2" customFormat="1" ht="16.899999999999999" customHeight="1">
      <c r="A942" s="35"/>
      <c r="B942" s="40"/>
      <c r="C942" s="257" t="s">
        <v>790</v>
      </c>
      <c r="D942" s="257" t="s">
        <v>1360</v>
      </c>
      <c r="E942" s="18" t="s">
        <v>19</v>
      </c>
      <c r="F942" s="258">
        <v>31</v>
      </c>
      <c r="G942" s="35"/>
      <c r="H942" s="40"/>
    </row>
    <row r="943" spans="1:8" s="2" customFormat="1" ht="16.899999999999999" customHeight="1">
      <c r="A943" s="35"/>
      <c r="B943" s="40"/>
      <c r="C943" s="259" t="s">
        <v>1478</v>
      </c>
      <c r="D943" s="35"/>
      <c r="E943" s="35"/>
      <c r="F943" s="35"/>
      <c r="G943" s="35"/>
      <c r="H943" s="40"/>
    </row>
    <row r="944" spans="1:8" s="2" customFormat="1" ht="16.899999999999999" customHeight="1">
      <c r="A944" s="35"/>
      <c r="B944" s="40"/>
      <c r="C944" s="257" t="s">
        <v>812</v>
      </c>
      <c r="D944" s="257" t="s">
        <v>1488</v>
      </c>
      <c r="E944" s="18" t="s">
        <v>230</v>
      </c>
      <c r="F944" s="258">
        <v>57</v>
      </c>
      <c r="G944" s="35"/>
      <c r="H944" s="40"/>
    </row>
    <row r="945" spans="1:8" s="2" customFormat="1" ht="16.899999999999999" customHeight="1">
      <c r="A945" s="35"/>
      <c r="B945" s="40"/>
      <c r="C945" s="257" t="s">
        <v>929</v>
      </c>
      <c r="D945" s="257" t="s">
        <v>1489</v>
      </c>
      <c r="E945" s="18" t="s">
        <v>559</v>
      </c>
      <c r="F945" s="258">
        <v>31</v>
      </c>
      <c r="G945" s="35"/>
      <c r="H945" s="40"/>
    </row>
    <row r="946" spans="1:8" s="2" customFormat="1" ht="16.899999999999999" customHeight="1">
      <c r="A946" s="35"/>
      <c r="B946" s="40"/>
      <c r="C946" s="257" t="s">
        <v>933</v>
      </c>
      <c r="D946" s="257" t="s">
        <v>1490</v>
      </c>
      <c r="E946" s="18" t="s">
        <v>559</v>
      </c>
      <c r="F946" s="258">
        <v>31</v>
      </c>
      <c r="G946" s="35"/>
      <c r="H946" s="40"/>
    </row>
    <row r="947" spans="1:8" s="2" customFormat="1" ht="16.899999999999999" customHeight="1">
      <c r="A947" s="35"/>
      <c r="B947" s="40"/>
      <c r="C947" s="257" t="s">
        <v>571</v>
      </c>
      <c r="D947" s="257" t="s">
        <v>1491</v>
      </c>
      <c r="E947" s="18" t="s">
        <v>559</v>
      </c>
      <c r="F947" s="258">
        <v>54</v>
      </c>
      <c r="G947" s="35"/>
      <c r="H947" s="40"/>
    </row>
    <row r="948" spans="1:8" s="2" customFormat="1" ht="16.899999999999999" customHeight="1">
      <c r="A948" s="35"/>
      <c r="B948" s="40"/>
      <c r="C948" s="253" t="s">
        <v>793</v>
      </c>
      <c r="D948" s="254" t="s">
        <v>794</v>
      </c>
      <c r="E948" s="255" t="s">
        <v>559</v>
      </c>
      <c r="F948" s="256">
        <v>19</v>
      </c>
      <c r="G948" s="35"/>
      <c r="H948" s="40"/>
    </row>
    <row r="949" spans="1:8" s="2" customFormat="1" ht="16.899999999999999" customHeight="1">
      <c r="A949" s="35"/>
      <c r="B949" s="40"/>
      <c r="C949" s="257" t="s">
        <v>793</v>
      </c>
      <c r="D949" s="257" t="s">
        <v>1225</v>
      </c>
      <c r="E949" s="18" t="s">
        <v>19</v>
      </c>
      <c r="F949" s="258">
        <v>19</v>
      </c>
      <c r="G949" s="35"/>
      <c r="H949" s="40"/>
    </row>
    <row r="950" spans="1:8" s="2" customFormat="1" ht="16.899999999999999" customHeight="1">
      <c r="A950" s="35"/>
      <c r="B950" s="40"/>
      <c r="C950" s="259" t="s">
        <v>1478</v>
      </c>
      <c r="D950" s="35"/>
      <c r="E950" s="35"/>
      <c r="F950" s="35"/>
      <c r="G950" s="35"/>
      <c r="H950" s="40"/>
    </row>
    <row r="951" spans="1:8" s="2" customFormat="1" ht="16.899999999999999" customHeight="1">
      <c r="A951" s="35"/>
      <c r="B951" s="40"/>
      <c r="C951" s="257" t="s">
        <v>812</v>
      </c>
      <c r="D951" s="257" t="s">
        <v>1488</v>
      </c>
      <c r="E951" s="18" t="s">
        <v>230</v>
      </c>
      <c r="F951" s="258">
        <v>57</v>
      </c>
      <c r="G951" s="35"/>
      <c r="H951" s="40"/>
    </row>
    <row r="952" spans="1:8" s="2" customFormat="1" ht="16.899999999999999" customHeight="1">
      <c r="A952" s="35"/>
      <c r="B952" s="40"/>
      <c r="C952" s="257" t="s">
        <v>821</v>
      </c>
      <c r="D952" s="257" t="s">
        <v>1492</v>
      </c>
      <c r="E952" s="18" t="s">
        <v>230</v>
      </c>
      <c r="F952" s="258">
        <v>38</v>
      </c>
      <c r="G952" s="35"/>
      <c r="H952" s="40"/>
    </row>
    <row r="953" spans="1:8" s="2" customFormat="1" ht="16.899999999999999" customHeight="1">
      <c r="A953" s="35"/>
      <c r="B953" s="40"/>
      <c r="C953" s="257" t="s">
        <v>850</v>
      </c>
      <c r="D953" s="257" t="s">
        <v>1493</v>
      </c>
      <c r="E953" s="18" t="s">
        <v>230</v>
      </c>
      <c r="F953" s="258">
        <v>38</v>
      </c>
      <c r="G953" s="35"/>
      <c r="H953" s="40"/>
    </row>
    <row r="954" spans="1:8" s="2" customFormat="1" ht="16.899999999999999" customHeight="1">
      <c r="A954" s="35"/>
      <c r="B954" s="40"/>
      <c r="C954" s="257" t="s">
        <v>853</v>
      </c>
      <c r="D954" s="257" t="s">
        <v>1494</v>
      </c>
      <c r="E954" s="18" t="s">
        <v>230</v>
      </c>
      <c r="F954" s="258">
        <v>38</v>
      </c>
      <c r="G954" s="35"/>
      <c r="H954" s="40"/>
    </row>
    <row r="955" spans="1:8" s="2" customFormat="1" ht="16.899999999999999" customHeight="1">
      <c r="A955" s="35"/>
      <c r="B955" s="40"/>
      <c r="C955" s="257" t="s">
        <v>919</v>
      </c>
      <c r="D955" s="257" t="s">
        <v>1495</v>
      </c>
      <c r="E955" s="18" t="s">
        <v>559</v>
      </c>
      <c r="F955" s="258">
        <v>38</v>
      </c>
      <c r="G955" s="35"/>
      <c r="H955" s="40"/>
    </row>
    <row r="956" spans="1:8" s="2" customFormat="1" ht="16.899999999999999" customHeight="1">
      <c r="A956" s="35"/>
      <c r="B956" s="40"/>
      <c r="C956" s="257" t="s">
        <v>923</v>
      </c>
      <c r="D956" s="257" t="s">
        <v>1496</v>
      </c>
      <c r="E956" s="18" t="s">
        <v>559</v>
      </c>
      <c r="F956" s="258">
        <v>38</v>
      </c>
      <c r="G956" s="35"/>
      <c r="H956" s="40"/>
    </row>
    <row r="957" spans="1:8" s="2" customFormat="1" ht="16.899999999999999" customHeight="1">
      <c r="A957" s="35"/>
      <c r="B957" s="40"/>
      <c r="C957" s="257" t="s">
        <v>926</v>
      </c>
      <c r="D957" s="257" t="s">
        <v>1497</v>
      </c>
      <c r="E957" s="18" t="s">
        <v>559</v>
      </c>
      <c r="F957" s="258">
        <v>38</v>
      </c>
      <c r="G957" s="35"/>
      <c r="H957" s="40"/>
    </row>
    <row r="958" spans="1:8" s="2" customFormat="1" ht="16.899999999999999" customHeight="1">
      <c r="A958" s="35"/>
      <c r="B958" s="40"/>
      <c r="C958" s="257" t="s">
        <v>571</v>
      </c>
      <c r="D958" s="257" t="s">
        <v>1491</v>
      </c>
      <c r="E958" s="18" t="s">
        <v>559</v>
      </c>
      <c r="F958" s="258">
        <v>54</v>
      </c>
      <c r="G958" s="35"/>
      <c r="H958" s="40"/>
    </row>
    <row r="959" spans="1:8" s="2" customFormat="1" ht="16.899999999999999" customHeight="1">
      <c r="A959" s="35"/>
      <c r="B959" s="40"/>
      <c r="C959" s="257" t="s">
        <v>938</v>
      </c>
      <c r="D959" s="257" t="s">
        <v>1498</v>
      </c>
      <c r="E959" s="18" t="s">
        <v>559</v>
      </c>
      <c r="F959" s="258">
        <v>23</v>
      </c>
      <c r="G959" s="35"/>
      <c r="H959" s="40"/>
    </row>
    <row r="960" spans="1:8" s="2" customFormat="1" ht="16.899999999999999" customHeight="1">
      <c r="A960" s="35"/>
      <c r="B960" s="40"/>
      <c r="C960" s="257" t="s">
        <v>941</v>
      </c>
      <c r="D960" s="257" t="s">
        <v>1499</v>
      </c>
      <c r="E960" s="18" t="s">
        <v>559</v>
      </c>
      <c r="F960" s="258">
        <v>23</v>
      </c>
      <c r="G960" s="35"/>
      <c r="H960" s="40"/>
    </row>
    <row r="961" spans="1:8" s="2" customFormat="1" ht="16.899999999999999" customHeight="1">
      <c r="A961" s="35"/>
      <c r="B961" s="40"/>
      <c r="C961" s="253" t="s">
        <v>783</v>
      </c>
      <c r="D961" s="254" t="s">
        <v>784</v>
      </c>
      <c r="E961" s="255" t="s">
        <v>559</v>
      </c>
      <c r="F961" s="256">
        <v>24</v>
      </c>
      <c r="G961" s="35"/>
      <c r="H961" s="40"/>
    </row>
    <row r="962" spans="1:8" s="2" customFormat="1" ht="16.899999999999999" customHeight="1">
      <c r="A962" s="35"/>
      <c r="B962" s="40"/>
      <c r="C962" s="257" t="s">
        <v>783</v>
      </c>
      <c r="D962" s="257" t="s">
        <v>1035</v>
      </c>
      <c r="E962" s="18" t="s">
        <v>19</v>
      </c>
      <c r="F962" s="258">
        <v>24</v>
      </c>
      <c r="G962" s="35"/>
      <c r="H962" s="40"/>
    </row>
    <row r="963" spans="1:8" s="2" customFormat="1" ht="16.899999999999999" customHeight="1">
      <c r="A963" s="35"/>
      <c r="B963" s="40"/>
      <c r="C963" s="259" t="s">
        <v>1478</v>
      </c>
      <c r="D963" s="35"/>
      <c r="E963" s="35"/>
      <c r="F963" s="35"/>
      <c r="G963" s="35"/>
      <c r="H963" s="40"/>
    </row>
    <row r="964" spans="1:8" s="2" customFormat="1" ht="16.899999999999999" customHeight="1">
      <c r="A964" s="35"/>
      <c r="B964" s="40"/>
      <c r="C964" s="257" t="s">
        <v>947</v>
      </c>
      <c r="D964" s="257" t="s">
        <v>1500</v>
      </c>
      <c r="E964" s="18" t="s">
        <v>559</v>
      </c>
      <c r="F964" s="258">
        <v>24</v>
      </c>
      <c r="G964" s="35"/>
      <c r="H964" s="40"/>
    </row>
    <row r="965" spans="1:8" s="2" customFormat="1" ht="16.899999999999999" customHeight="1">
      <c r="A965" s="35"/>
      <c r="B965" s="40"/>
      <c r="C965" s="257" t="s">
        <v>987</v>
      </c>
      <c r="D965" s="257" t="s">
        <v>988</v>
      </c>
      <c r="E965" s="18" t="s">
        <v>559</v>
      </c>
      <c r="F965" s="258">
        <v>36</v>
      </c>
      <c r="G965" s="35"/>
      <c r="H965" s="40"/>
    </row>
    <row r="966" spans="1:8" s="2" customFormat="1" ht="22.5">
      <c r="A966" s="35"/>
      <c r="B966" s="40"/>
      <c r="C966" s="257" t="s">
        <v>908</v>
      </c>
      <c r="D966" s="257" t="s">
        <v>1501</v>
      </c>
      <c r="E966" s="18" t="s">
        <v>559</v>
      </c>
      <c r="F966" s="258">
        <v>24</v>
      </c>
      <c r="G966" s="35"/>
      <c r="H966" s="40"/>
    </row>
    <row r="967" spans="1:8" s="2" customFormat="1" ht="16.899999999999999" customHeight="1">
      <c r="A967" s="35"/>
      <c r="B967" s="40"/>
      <c r="C967" s="253" t="s">
        <v>786</v>
      </c>
      <c r="D967" s="254" t="s">
        <v>787</v>
      </c>
      <c r="E967" s="255" t="s">
        <v>230</v>
      </c>
      <c r="F967" s="256">
        <v>57</v>
      </c>
      <c r="G967" s="35"/>
      <c r="H967" s="40"/>
    </row>
    <row r="968" spans="1:8" s="2" customFormat="1" ht="16.899999999999999" customHeight="1">
      <c r="A968" s="35"/>
      <c r="B968" s="40"/>
      <c r="C968" s="257" t="s">
        <v>19</v>
      </c>
      <c r="D968" s="257" t="s">
        <v>815</v>
      </c>
      <c r="E968" s="18" t="s">
        <v>19</v>
      </c>
      <c r="F968" s="258">
        <v>0</v>
      </c>
      <c r="G968" s="35"/>
      <c r="H968" s="40"/>
    </row>
    <row r="969" spans="1:8" s="2" customFormat="1" ht="16.899999999999999" customHeight="1">
      <c r="A969" s="35"/>
      <c r="B969" s="40"/>
      <c r="C969" s="257" t="s">
        <v>786</v>
      </c>
      <c r="D969" s="257" t="s">
        <v>1359</v>
      </c>
      <c r="E969" s="18" t="s">
        <v>19</v>
      </c>
      <c r="F969" s="258">
        <v>57</v>
      </c>
      <c r="G969" s="35"/>
      <c r="H969" s="40"/>
    </row>
    <row r="970" spans="1:8" s="2" customFormat="1" ht="16.899999999999999" customHeight="1">
      <c r="A970" s="35"/>
      <c r="B970" s="40"/>
      <c r="C970" s="259" t="s">
        <v>1478</v>
      </c>
      <c r="D970" s="35"/>
      <c r="E970" s="35"/>
      <c r="F970" s="35"/>
      <c r="G970" s="35"/>
      <c r="H970" s="40"/>
    </row>
    <row r="971" spans="1:8" s="2" customFormat="1" ht="16.899999999999999" customHeight="1">
      <c r="A971" s="35"/>
      <c r="B971" s="40"/>
      <c r="C971" s="257" t="s">
        <v>812</v>
      </c>
      <c r="D971" s="257" t="s">
        <v>1488</v>
      </c>
      <c r="E971" s="18" t="s">
        <v>230</v>
      </c>
      <c r="F971" s="258">
        <v>57</v>
      </c>
      <c r="G971" s="35"/>
      <c r="H971" s="40"/>
    </row>
    <row r="972" spans="1:8" s="2" customFormat="1" ht="16.899999999999999" customHeight="1">
      <c r="A972" s="35"/>
      <c r="B972" s="40"/>
      <c r="C972" s="257" t="s">
        <v>892</v>
      </c>
      <c r="D972" s="257" t="s">
        <v>1502</v>
      </c>
      <c r="E972" s="18" t="s">
        <v>230</v>
      </c>
      <c r="F972" s="258">
        <v>76</v>
      </c>
      <c r="G972" s="35"/>
      <c r="H972" s="40"/>
    </row>
    <row r="973" spans="1:8" s="2" customFormat="1" ht="22.5">
      <c r="A973" s="35"/>
      <c r="B973" s="40"/>
      <c r="C973" s="257" t="s">
        <v>895</v>
      </c>
      <c r="D973" s="257" t="s">
        <v>1503</v>
      </c>
      <c r="E973" s="18" t="s">
        <v>230</v>
      </c>
      <c r="F973" s="258">
        <v>57</v>
      </c>
      <c r="G973" s="35"/>
      <c r="H973" s="40"/>
    </row>
    <row r="974" spans="1:8" s="2" customFormat="1" ht="16.899999999999999" customHeight="1">
      <c r="A974" s="35"/>
      <c r="B974" s="40"/>
      <c r="C974" s="253" t="s">
        <v>796</v>
      </c>
      <c r="D974" s="254" t="s">
        <v>797</v>
      </c>
      <c r="E974" s="255" t="s">
        <v>230</v>
      </c>
      <c r="F974" s="256">
        <v>19</v>
      </c>
      <c r="G974" s="35"/>
      <c r="H974" s="40"/>
    </row>
    <row r="975" spans="1:8" s="2" customFormat="1" ht="16.899999999999999" customHeight="1">
      <c r="A975" s="35"/>
      <c r="B975" s="40"/>
      <c r="C975" s="257" t="s">
        <v>796</v>
      </c>
      <c r="D975" s="257" t="s">
        <v>818</v>
      </c>
      <c r="E975" s="18" t="s">
        <v>19</v>
      </c>
      <c r="F975" s="258">
        <v>19</v>
      </c>
      <c r="G975" s="35"/>
      <c r="H975" s="40"/>
    </row>
    <row r="976" spans="1:8" s="2" customFormat="1" ht="16.899999999999999" customHeight="1">
      <c r="A976" s="35"/>
      <c r="B976" s="40"/>
      <c r="C976" s="259" t="s">
        <v>1478</v>
      </c>
      <c r="D976" s="35"/>
      <c r="E976" s="35"/>
      <c r="F976" s="35"/>
      <c r="G976" s="35"/>
      <c r="H976" s="40"/>
    </row>
    <row r="977" spans="1:8" s="2" customFormat="1" ht="16.899999999999999" customHeight="1">
      <c r="A977" s="35"/>
      <c r="B977" s="40"/>
      <c r="C977" s="257" t="s">
        <v>812</v>
      </c>
      <c r="D977" s="257" t="s">
        <v>1488</v>
      </c>
      <c r="E977" s="18" t="s">
        <v>230</v>
      </c>
      <c r="F977" s="258">
        <v>57</v>
      </c>
      <c r="G977" s="35"/>
      <c r="H977" s="40"/>
    </row>
    <row r="978" spans="1:8" s="2" customFormat="1" ht="16.899999999999999" customHeight="1">
      <c r="A978" s="35"/>
      <c r="B978" s="40"/>
      <c r="C978" s="257" t="s">
        <v>801</v>
      </c>
      <c r="D978" s="257" t="s">
        <v>1504</v>
      </c>
      <c r="E978" s="18" t="s">
        <v>230</v>
      </c>
      <c r="F978" s="258">
        <v>19</v>
      </c>
      <c r="G978" s="35"/>
      <c r="H978" s="40"/>
    </row>
    <row r="979" spans="1:8" s="2" customFormat="1" ht="16.899999999999999" customHeight="1">
      <c r="A979" s="35"/>
      <c r="B979" s="40"/>
      <c r="C979" s="257" t="s">
        <v>805</v>
      </c>
      <c r="D979" s="257" t="s">
        <v>1505</v>
      </c>
      <c r="E979" s="18" t="s">
        <v>230</v>
      </c>
      <c r="F979" s="258">
        <v>19</v>
      </c>
      <c r="G979" s="35"/>
      <c r="H979" s="40"/>
    </row>
    <row r="980" spans="1:8" s="2" customFormat="1" ht="16.899999999999999" customHeight="1">
      <c r="A980" s="35"/>
      <c r="B980" s="40"/>
      <c r="C980" s="257" t="s">
        <v>228</v>
      </c>
      <c r="D980" s="257" t="s">
        <v>1506</v>
      </c>
      <c r="E980" s="18" t="s">
        <v>230</v>
      </c>
      <c r="F980" s="258">
        <v>19</v>
      </c>
      <c r="G980" s="35"/>
      <c r="H980" s="40"/>
    </row>
    <row r="981" spans="1:8" s="2" customFormat="1" ht="16.899999999999999" customHeight="1">
      <c r="A981" s="35"/>
      <c r="B981" s="40"/>
      <c r="C981" s="257" t="s">
        <v>809</v>
      </c>
      <c r="D981" s="257" t="s">
        <v>1507</v>
      </c>
      <c r="E981" s="18" t="s">
        <v>230</v>
      </c>
      <c r="F981" s="258">
        <v>19</v>
      </c>
      <c r="G981" s="35"/>
      <c r="H981" s="40"/>
    </row>
    <row r="982" spans="1:8" s="2" customFormat="1" ht="16.899999999999999" customHeight="1">
      <c r="A982" s="35"/>
      <c r="B982" s="40"/>
      <c r="C982" s="257" t="s">
        <v>880</v>
      </c>
      <c r="D982" s="257" t="s">
        <v>1508</v>
      </c>
      <c r="E982" s="18" t="s">
        <v>230</v>
      </c>
      <c r="F982" s="258">
        <v>19</v>
      </c>
      <c r="G982" s="35"/>
      <c r="H982" s="40"/>
    </row>
    <row r="983" spans="1:8" s="2" customFormat="1" ht="16.899999999999999" customHeight="1">
      <c r="A983" s="35"/>
      <c r="B983" s="40"/>
      <c r="C983" s="257" t="s">
        <v>883</v>
      </c>
      <c r="D983" s="257" t="s">
        <v>1509</v>
      </c>
      <c r="E983" s="18" t="s">
        <v>230</v>
      </c>
      <c r="F983" s="258">
        <v>19</v>
      </c>
      <c r="G983" s="35"/>
      <c r="H983" s="40"/>
    </row>
    <row r="984" spans="1:8" s="2" customFormat="1" ht="16.899999999999999" customHeight="1">
      <c r="A984" s="35"/>
      <c r="B984" s="40"/>
      <c r="C984" s="257" t="s">
        <v>886</v>
      </c>
      <c r="D984" s="257" t="s">
        <v>1510</v>
      </c>
      <c r="E984" s="18" t="s">
        <v>230</v>
      </c>
      <c r="F984" s="258">
        <v>19</v>
      </c>
      <c r="G984" s="35"/>
      <c r="H984" s="40"/>
    </row>
    <row r="985" spans="1:8" s="2" customFormat="1" ht="16.899999999999999" customHeight="1">
      <c r="A985" s="35"/>
      <c r="B985" s="40"/>
      <c r="C985" s="257" t="s">
        <v>889</v>
      </c>
      <c r="D985" s="257" t="s">
        <v>1511</v>
      </c>
      <c r="E985" s="18" t="s">
        <v>230</v>
      </c>
      <c r="F985" s="258">
        <v>19</v>
      </c>
      <c r="G985" s="35"/>
      <c r="H985" s="40"/>
    </row>
    <row r="986" spans="1:8" s="2" customFormat="1" ht="16.899999999999999" customHeight="1">
      <c r="A986" s="35"/>
      <c r="B986" s="40"/>
      <c r="C986" s="257" t="s">
        <v>892</v>
      </c>
      <c r="D986" s="257" t="s">
        <v>1502</v>
      </c>
      <c r="E986" s="18" t="s">
        <v>230</v>
      </c>
      <c r="F986" s="258">
        <v>76</v>
      </c>
      <c r="G986" s="35"/>
      <c r="H986" s="40"/>
    </row>
    <row r="987" spans="1:8" s="2" customFormat="1" ht="16.899999999999999" customHeight="1">
      <c r="A987" s="35"/>
      <c r="B987" s="40"/>
      <c r="C987" s="257" t="s">
        <v>898</v>
      </c>
      <c r="D987" s="257" t="s">
        <v>1512</v>
      </c>
      <c r="E987" s="18" t="s">
        <v>230</v>
      </c>
      <c r="F987" s="258">
        <v>19</v>
      </c>
      <c r="G987" s="35"/>
      <c r="H987" s="40"/>
    </row>
    <row r="988" spans="1:8" s="2" customFormat="1" ht="16.899999999999999" customHeight="1">
      <c r="A988" s="35"/>
      <c r="B988" s="40"/>
      <c r="C988" s="253" t="s">
        <v>654</v>
      </c>
      <c r="D988" s="254" t="s">
        <v>655</v>
      </c>
      <c r="E988" s="255" t="s">
        <v>230</v>
      </c>
      <c r="F988" s="256">
        <v>11.4</v>
      </c>
      <c r="G988" s="35"/>
      <c r="H988" s="40"/>
    </row>
    <row r="989" spans="1:8" s="2" customFormat="1" ht="16.899999999999999" customHeight="1">
      <c r="A989" s="35"/>
      <c r="B989" s="40"/>
      <c r="C989" s="257" t="s">
        <v>654</v>
      </c>
      <c r="D989" s="257" t="s">
        <v>1309</v>
      </c>
      <c r="E989" s="18" t="s">
        <v>19</v>
      </c>
      <c r="F989" s="258">
        <v>11.4</v>
      </c>
      <c r="G989" s="35"/>
      <c r="H989" s="40"/>
    </row>
    <row r="990" spans="1:8" s="2" customFormat="1" ht="16.899999999999999" customHeight="1">
      <c r="A990" s="35"/>
      <c r="B990" s="40"/>
      <c r="C990" s="259" t="s">
        <v>1478</v>
      </c>
      <c r="D990" s="35"/>
      <c r="E990" s="35"/>
      <c r="F990" s="35"/>
      <c r="G990" s="35"/>
      <c r="H990" s="40"/>
    </row>
    <row r="991" spans="1:8" s="2" customFormat="1" ht="16.899999999999999" customHeight="1">
      <c r="A991" s="35"/>
      <c r="B991" s="40"/>
      <c r="C991" s="257" t="s">
        <v>471</v>
      </c>
      <c r="D991" s="257" t="s">
        <v>472</v>
      </c>
      <c r="E991" s="18" t="s">
        <v>230</v>
      </c>
      <c r="F991" s="258">
        <v>11.4</v>
      </c>
      <c r="G991" s="35"/>
      <c r="H991" s="40"/>
    </row>
    <row r="992" spans="1:8" s="2" customFormat="1" ht="16.899999999999999" customHeight="1">
      <c r="A992" s="35"/>
      <c r="B992" s="40"/>
      <c r="C992" s="257" t="s">
        <v>608</v>
      </c>
      <c r="D992" s="257" t="s">
        <v>1479</v>
      </c>
      <c r="E992" s="18" t="s">
        <v>230</v>
      </c>
      <c r="F992" s="258">
        <v>11.4</v>
      </c>
      <c r="G992" s="35"/>
      <c r="H992" s="40"/>
    </row>
    <row r="993" spans="1:8" s="2" customFormat="1" ht="16.899999999999999" customHeight="1">
      <c r="A993" s="35"/>
      <c r="B993" s="40"/>
      <c r="C993" s="253" t="s">
        <v>769</v>
      </c>
      <c r="D993" s="254" t="s">
        <v>770</v>
      </c>
      <c r="E993" s="255" t="s">
        <v>248</v>
      </c>
      <c r="F993" s="256">
        <v>1.32</v>
      </c>
      <c r="G993" s="35"/>
      <c r="H993" s="40"/>
    </row>
    <row r="994" spans="1:8" s="2" customFormat="1" ht="16.899999999999999" customHeight="1">
      <c r="A994" s="35"/>
      <c r="B994" s="40"/>
      <c r="C994" s="257" t="s">
        <v>769</v>
      </c>
      <c r="D994" s="257" t="s">
        <v>863</v>
      </c>
      <c r="E994" s="18" t="s">
        <v>19</v>
      </c>
      <c r="F994" s="258">
        <v>1.32</v>
      </c>
      <c r="G994" s="35"/>
      <c r="H994" s="40"/>
    </row>
    <row r="995" spans="1:8" s="2" customFormat="1" ht="16.899999999999999" customHeight="1">
      <c r="A995" s="35"/>
      <c r="B995" s="40"/>
      <c r="C995" s="259" t="s">
        <v>1478</v>
      </c>
      <c r="D995" s="35"/>
      <c r="E995" s="35"/>
      <c r="F995" s="35"/>
      <c r="G995" s="35"/>
      <c r="H995" s="40"/>
    </row>
    <row r="996" spans="1:8" s="2" customFormat="1" ht="16.899999999999999" customHeight="1">
      <c r="A996" s="35"/>
      <c r="B996" s="40"/>
      <c r="C996" s="257" t="s">
        <v>860</v>
      </c>
      <c r="D996" s="257" t="s">
        <v>1513</v>
      </c>
      <c r="E996" s="18" t="s">
        <v>248</v>
      </c>
      <c r="F996" s="258">
        <v>1.32</v>
      </c>
      <c r="G996" s="35"/>
      <c r="H996" s="40"/>
    </row>
    <row r="997" spans="1:8" s="2" customFormat="1" ht="16.899999999999999" customHeight="1">
      <c r="A997" s="35"/>
      <c r="B997" s="40"/>
      <c r="C997" s="257" t="s">
        <v>274</v>
      </c>
      <c r="D997" s="257" t="s">
        <v>1514</v>
      </c>
      <c r="E997" s="18" t="s">
        <v>248</v>
      </c>
      <c r="F997" s="258">
        <v>46.124000000000002</v>
      </c>
      <c r="G997" s="35"/>
      <c r="H997" s="40"/>
    </row>
    <row r="998" spans="1:8" s="2" customFormat="1" ht="16.899999999999999" customHeight="1">
      <c r="A998" s="35"/>
      <c r="B998" s="40"/>
      <c r="C998" s="253" t="s">
        <v>778</v>
      </c>
      <c r="D998" s="254" t="s">
        <v>779</v>
      </c>
      <c r="E998" s="255" t="s">
        <v>248</v>
      </c>
      <c r="F998" s="256">
        <v>64.400000000000006</v>
      </c>
      <c r="G998" s="35"/>
      <c r="H998" s="40"/>
    </row>
    <row r="999" spans="1:8" s="2" customFormat="1" ht="16.899999999999999" customHeight="1">
      <c r="A999" s="35"/>
      <c r="B999" s="40"/>
      <c r="C999" s="257" t="s">
        <v>19</v>
      </c>
      <c r="D999" s="257" t="s">
        <v>1361</v>
      </c>
      <c r="E999" s="18" t="s">
        <v>19</v>
      </c>
      <c r="F999" s="258">
        <v>64.400000000000006</v>
      </c>
      <c r="G999" s="35"/>
      <c r="H999" s="40"/>
    </row>
    <row r="1000" spans="1:8" s="2" customFormat="1" ht="16.899999999999999" customHeight="1">
      <c r="A1000" s="35"/>
      <c r="B1000" s="40"/>
      <c r="C1000" s="257" t="s">
        <v>778</v>
      </c>
      <c r="D1000" s="257" t="s">
        <v>245</v>
      </c>
      <c r="E1000" s="18" t="s">
        <v>19</v>
      </c>
      <c r="F1000" s="258">
        <v>64.400000000000006</v>
      </c>
      <c r="G1000" s="35"/>
      <c r="H1000" s="40"/>
    </row>
    <row r="1001" spans="1:8" s="2" customFormat="1" ht="16.899999999999999" customHeight="1">
      <c r="A1001" s="35"/>
      <c r="B1001" s="40"/>
      <c r="C1001" s="259" t="s">
        <v>1478</v>
      </c>
      <c r="D1001" s="35"/>
      <c r="E1001" s="35"/>
      <c r="F1001" s="35"/>
      <c r="G1001" s="35"/>
      <c r="H1001" s="40"/>
    </row>
    <row r="1002" spans="1:8" s="2" customFormat="1" ht="16.899999999999999" customHeight="1">
      <c r="A1002" s="35"/>
      <c r="B1002" s="40"/>
      <c r="C1002" s="257" t="s">
        <v>246</v>
      </c>
      <c r="D1002" s="257" t="s">
        <v>1516</v>
      </c>
      <c r="E1002" s="18" t="s">
        <v>248</v>
      </c>
      <c r="F1002" s="258">
        <v>64.400000000000006</v>
      </c>
      <c r="G1002" s="35"/>
      <c r="H1002" s="40"/>
    </row>
    <row r="1003" spans="1:8" s="2" customFormat="1" ht="22.5">
      <c r="A1003" s="35"/>
      <c r="B1003" s="40"/>
      <c r="C1003" s="257" t="s">
        <v>832</v>
      </c>
      <c r="D1003" s="257" t="s">
        <v>1517</v>
      </c>
      <c r="E1003" s="18" t="s">
        <v>248</v>
      </c>
      <c r="F1003" s="258">
        <v>18.276</v>
      </c>
      <c r="G1003" s="35"/>
      <c r="H1003" s="40"/>
    </row>
    <row r="1004" spans="1:8" s="2" customFormat="1" ht="22.5">
      <c r="A1004" s="35"/>
      <c r="B1004" s="40"/>
      <c r="C1004" s="257" t="s">
        <v>836</v>
      </c>
      <c r="D1004" s="257" t="s">
        <v>1518</v>
      </c>
      <c r="E1004" s="18" t="s">
        <v>248</v>
      </c>
      <c r="F1004" s="258">
        <v>182.76</v>
      </c>
      <c r="G1004" s="35"/>
      <c r="H1004" s="40"/>
    </row>
    <row r="1005" spans="1:8" s="2" customFormat="1" ht="16.899999999999999" customHeight="1">
      <c r="A1005" s="35"/>
      <c r="B1005" s="40"/>
      <c r="C1005" s="257" t="s">
        <v>844</v>
      </c>
      <c r="D1005" s="257" t="s">
        <v>1519</v>
      </c>
      <c r="E1005" s="18" t="s">
        <v>248</v>
      </c>
      <c r="F1005" s="258">
        <v>18.276</v>
      </c>
      <c r="G1005" s="35"/>
      <c r="H1005" s="40"/>
    </row>
    <row r="1006" spans="1:8" s="2" customFormat="1" ht="16.899999999999999" customHeight="1">
      <c r="A1006" s="35"/>
      <c r="B1006" s="40"/>
      <c r="C1006" s="257" t="s">
        <v>274</v>
      </c>
      <c r="D1006" s="257" t="s">
        <v>1514</v>
      </c>
      <c r="E1006" s="18" t="s">
        <v>248</v>
      </c>
      <c r="F1006" s="258">
        <v>46.124000000000002</v>
      </c>
      <c r="G1006" s="35"/>
      <c r="H1006" s="40"/>
    </row>
    <row r="1007" spans="1:8" s="2" customFormat="1" ht="16.899999999999999" customHeight="1">
      <c r="A1007" s="35"/>
      <c r="B1007" s="40"/>
      <c r="C1007" s="253" t="s">
        <v>775</v>
      </c>
      <c r="D1007" s="254" t="s">
        <v>776</v>
      </c>
      <c r="E1007" s="255" t="s">
        <v>248</v>
      </c>
      <c r="F1007" s="256">
        <v>46.124000000000002</v>
      </c>
      <c r="G1007" s="35"/>
      <c r="H1007" s="40"/>
    </row>
    <row r="1008" spans="1:8" s="2" customFormat="1" ht="16.899999999999999" customHeight="1">
      <c r="A1008" s="35"/>
      <c r="B1008" s="40"/>
      <c r="C1008" s="257" t="s">
        <v>19</v>
      </c>
      <c r="D1008" s="257" t="s">
        <v>848</v>
      </c>
      <c r="E1008" s="18" t="s">
        <v>19</v>
      </c>
      <c r="F1008" s="258">
        <v>64.400000000000006</v>
      </c>
      <c r="G1008" s="35"/>
      <c r="H1008" s="40"/>
    </row>
    <row r="1009" spans="1:8" s="2" customFormat="1" ht="16.899999999999999" customHeight="1">
      <c r="A1009" s="35"/>
      <c r="B1009" s="40"/>
      <c r="C1009" s="257" t="s">
        <v>19</v>
      </c>
      <c r="D1009" s="257" t="s">
        <v>849</v>
      </c>
      <c r="E1009" s="18" t="s">
        <v>19</v>
      </c>
      <c r="F1009" s="258">
        <v>-18.276</v>
      </c>
      <c r="G1009" s="35"/>
      <c r="H1009" s="40"/>
    </row>
    <row r="1010" spans="1:8" s="2" customFormat="1" ht="16.899999999999999" customHeight="1">
      <c r="A1010" s="35"/>
      <c r="B1010" s="40"/>
      <c r="C1010" s="257" t="s">
        <v>775</v>
      </c>
      <c r="D1010" s="257" t="s">
        <v>245</v>
      </c>
      <c r="E1010" s="18" t="s">
        <v>19</v>
      </c>
      <c r="F1010" s="258">
        <v>46.124000000000002</v>
      </c>
      <c r="G1010" s="35"/>
      <c r="H1010" s="40"/>
    </row>
    <row r="1011" spans="1:8" s="2" customFormat="1" ht="16.899999999999999" customHeight="1">
      <c r="A1011" s="35"/>
      <c r="B1011" s="40"/>
      <c r="C1011" s="259" t="s">
        <v>1478</v>
      </c>
      <c r="D1011" s="35"/>
      <c r="E1011" s="35"/>
      <c r="F1011" s="35"/>
      <c r="G1011" s="35"/>
      <c r="H1011" s="40"/>
    </row>
    <row r="1012" spans="1:8" s="2" customFormat="1" ht="16.899999999999999" customHeight="1">
      <c r="A1012" s="35"/>
      <c r="B1012" s="40"/>
      <c r="C1012" s="257" t="s">
        <v>274</v>
      </c>
      <c r="D1012" s="257" t="s">
        <v>1514</v>
      </c>
      <c r="E1012" s="18" t="s">
        <v>248</v>
      </c>
      <c r="F1012" s="258">
        <v>46.124000000000002</v>
      </c>
      <c r="G1012" s="35"/>
      <c r="H1012" s="40"/>
    </row>
    <row r="1013" spans="1:8" s="2" customFormat="1" ht="22.5">
      <c r="A1013" s="35"/>
      <c r="B1013" s="40"/>
      <c r="C1013" s="257" t="s">
        <v>832</v>
      </c>
      <c r="D1013" s="257" t="s">
        <v>1517</v>
      </c>
      <c r="E1013" s="18" t="s">
        <v>248</v>
      </c>
      <c r="F1013" s="258">
        <v>18.276</v>
      </c>
      <c r="G1013" s="35"/>
      <c r="H1013" s="40"/>
    </row>
    <row r="1014" spans="1:8" s="2" customFormat="1" ht="22.5">
      <c r="A1014" s="35"/>
      <c r="B1014" s="40"/>
      <c r="C1014" s="257" t="s">
        <v>836</v>
      </c>
      <c r="D1014" s="257" t="s">
        <v>1518</v>
      </c>
      <c r="E1014" s="18" t="s">
        <v>248</v>
      </c>
      <c r="F1014" s="258">
        <v>182.76</v>
      </c>
      <c r="G1014" s="35"/>
      <c r="H1014" s="40"/>
    </row>
    <row r="1015" spans="1:8" s="2" customFormat="1" ht="16.899999999999999" customHeight="1">
      <c r="A1015" s="35"/>
      <c r="B1015" s="40"/>
      <c r="C1015" s="257" t="s">
        <v>844</v>
      </c>
      <c r="D1015" s="257" t="s">
        <v>1519</v>
      </c>
      <c r="E1015" s="18" t="s">
        <v>248</v>
      </c>
      <c r="F1015" s="258">
        <v>18.276</v>
      </c>
      <c r="G1015" s="35"/>
      <c r="H1015" s="40"/>
    </row>
    <row r="1016" spans="1:8" s="2" customFormat="1" ht="16.899999999999999" customHeight="1">
      <c r="A1016" s="35"/>
      <c r="B1016" s="40"/>
      <c r="C1016" s="253" t="s">
        <v>772</v>
      </c>
      <c r="D1016" s="254" t="s">
        <v>773</v>
      </c>
      <c r="E1016" s="255" t="s">
        <v>248</v>
      </c>
      <c r="F1016" s="256">
        <v>18.84</v>
      </c>
      <c r="G1016" s="35"/>
      <c r="H1016" s="40"/>
    </row>
    <row r="1017" spans="1:8" s="2" customFormat="1" ht="16.899999999999999" customHeight="1">
      <c r="A1017" s="35"/>
      <c r="B1017" s="40"/>
      <c r="C1017" s="257" t="s">
        <v>19</v>
      </c>
      <c r="D1017" s="257" t="s">
        <v>867</v>
      </c>
      <c r="E1017" s="18" t="s">
        <v>19</v>
      </c>
      <c r="F1017" s="258">
        <v>0</v>
      </c>
      <c r="G1017" s="35"/>
      <c r="H1017" s="40"/>
    </row>
    <row r="1018" spans="1:8" s="2" customFormat="1" ht="16.899999999999999" customHeight="1">
      <c r="A1018" s="35"/>
      <c r="B1018" s="40"/>
      <c r="C1018" s="257" t="s">
        <v>19</v>
      </c>
      <c r="D1018" s="257" t="s">
        <v>868</v>
      </c>
      <c r="E1018" s="18" t="s">
        <v>19</v>
      </c>
      <c r="F1018" s="258">
        <v>15.84</v>
      </c>
      <c r="G1018" s="35"/>
      <c r="H1018" s="40"/>
    </row>
    <row r="1019" spans="1:8" s="2" customFormat="1" ht="16.899999999999999" customHeight="1">
      <c r="A1019" s="35"/>
      <c r="B1019" s="40"/>
      <c r="C1019" s="257" t="s">
        <v>19</v>
      </c>
      <c r="D1019" s="257" t="s">
        <v>869</v>
      </c>
      <c r="E1019" s="18" t="s">
        <v>19</v>
      </c>
      <c r="F1019" s="258">
        <v>3</v>
      </c>
      <c r="G1019" s="35"/>
      <c r="H1019" s="40"/>
    </row>
    <row r="1020" spans="1:8" s="2" customFormat="1" ht="16.899999999999999" customHeight="1">
      <c r="A1020" s="35"/>
      <c r="B1020" s="40"/>
      <c r="C1020" s="257" t="s">
        <v>772</v>
      </c>
      <c r="D1020" s="257" t="s">
        <v>245</v>
      </c>
      <c r="E1020" s="18" t="s">
        <v>19</v>
      </c>
      <c r="F1020" s="258">
        <v>18.84</v>
      </c>
      <c r="G1020" s="35"/>
      <c r="H1020" s="40"/>
    </row>
    <row r="1021" spans="1:8" s="2" customFormat="1" ht="16.899999999999999" customHeight="1">
      <c r="A1021" s="35"/>
      <c r="B1021" s="40"/>
      <c r="C1021" s="259" t="s">
        <v>1478</v>
      </c>
      <c r="D1021" s="35"/>
      <c r="E1021" s="35"/>
      <c r="F1021" s="35"/>
      <c r="G1021" s="35"/>
      <c r="H1021" s="40"/>
    </row>
    <row r="1022" spans="1:8" s="2" customFormat="1" ht="16.899999999999999" customHeight="1">
      <c r="A1022" s="35"/>
      <c r="B1022" s="40"/>
      <c r="C1022" s="257" t="s">
        <v>864</v>
      </c>
      <c r="D1022" s="257" t="s">
        <v>1520</v>
      </c>
      <c r="E1022" s="18" t="s">
        <v>248</v>
      </c>
      <c r="F1022" s="258">
        <v>18.84</v>
      </c>
      <c r="G1022" s="35"/>
      <c r="H1022" s="40"/>
    </row>
    <row r="1023" spans="1:8" s="2" customFormat="1" ht="16.899999999999999" customHeight="1">
      <c r="A1023" s="35"/>
      <c r="B1023" s="40"/>
      <c r="C1023" s="257" t="s">
        <v>274</v>
      </c>
      <c r="D1023" s="257" t="s">
        <v>1514</v>
      </c>
      <c r="E1023" s="18" t="s">
        <v>248</v>
      </c>
      <c r="F1023" s="258">
        <v>46.124000000000002</v>
      </c>
      <c r="G1023" s="35"/>
      <c r="H1023" s="40"/>
    </row>
    <row r="1024" spans="1:8" s="2" customFormat="1" ht="16.899999999999999" customHeight="1">
      <c r="A1024" s="35"/>
      <c r="B1024" s="40"/>
      <c r="C1024" s="257" t="s">
        <v>874</v>
      </c>
      <c r="D1024" s="257" t="s">
        <v>1521</v>
      </c>
      <c r="E1024" s="18" t="s">
        <v>361</v>
      </c>
      <c r="F1024" s="258">
        <v>0.84799999999999998</v>
      </c>
      <c r="G1024" s="35"/>
      <c r="H1024" s="40"/>
    </row>
    <row r="1025" spans="1:8" s="2" customFormat="1" ht="16.899999999999999" customHeight="1">
      <c r="A1025" s="35"/>
      <c r="B1025" s="40"/>
      <c r="C1025" s="257" t="s">
        <v>359</v>
      </c>
      <c r="D1025" s="257" t="s">
        <v>1522</v>
      </c>
      <c r="E1025" s="18" t="s">
        <v>361</v>
      </c>
      <c r="F1025" s="258">
        <v>0.754</v>
      </c>
      <c r="G1025" s="35"/>
      <c r="H1025" s="40"/>
    </row>
    <row r="1026" spans="1:8" s="2" customFormat="1" ht="26.45" customHeight="1">
      <c r="A1026" s="35"/>
      <c r="B1026" s="40"/>
      <c r="C1026" s="252" t="s">
        <v>1547</v>
      </c>
      <c r="D1026" s="252" t="s">
        <v>173</v>
      </c>
      <c r="E1026" s="35"/>
      <c r="F1026" s="35"/>
      <c r="G1026" s="35"/>
      <c r="H1026" s="40"/>
    </row>
    <row r="1027" spans="1:8" s="2" customFormat="1" ht="16.899999999999999" customHeight="1">
      <c r="A1027" s="35"/>
      <c r="B1027" s="40"/>
      <c r="C1027" s="253" t="s">
        <v>654</v>
      </c>
      <c r="D1027" s="254" t="s">
        <v>655</v>
      </c>
      <c r="E1027" s="255" t="s">
        <v>230</v>
      </c>
      <c r="F1027" s="256">
        <v>26.257999999999999</v>
      </c>
      <c r="G1027" s="35"/>
      <c r="H1027" s="40"/>
    </row>
    <row r="1028" spans="1:8" s="2" customFormat="1" ht="16.899999999999999" customHeight="1">
      <c r="A1028" s="35"/>
      <c r="B1028" s="40"/>
      <c r="C1028" s="257" t="s">
        <v>654</v>
      </c>
      <c r="D1028" s="257" t="s">
        <v>1370</v>
      </c>
      <c r="E1028" s="18" t="s">
        <v>19</v>
      </c>
      <c r="F1028" s="258">
        <v>26.257999999999999</v>
      </c>
      <c r="G1028" s="35"/>
      <c r="H1028" s="40"/>
    </row>
    <row r="1029" spans="1:8" s="2" customFormat="1" ht="16.899999999999999" customHeight="1">
      <c r="A1029" s="35"/>
      <c r="B1029" s="40"/>
      <c r="C1029" s="259" t="s">
        <v>1478</v>
      </c>
      <c r="D1029" s="35"/>
      <c r="E1029" s="35"/>
      <c r="F1029" s="35"/>
      <c r="G1029" s="35"/>
      <c r="H1029" s="40"/>
    </row>
    <row r="1030" spans="1:8" s="2" customFormat="1" ht="16.899999999999999" customHeight="1">
      <c r="A1030" s="35"/>
      <c r="B1030" s="40"/>
      <c r="C1030" s="257" t="s">
        <v>471</v>
      </c>
      <c r="D1030" s="257" t="s">
        <v>472</v>
      </c>
      <c r="E1030" s="18" t="s">
        <v>230</v>
      </c>
      <c r="F1030" s="258">
        <v>26.257999999999999</v>
      </c>
      <c r="G1030" s="35"/>
      <c r="H1030" s="40"/>
    </row>
    <row r="1031" spans="1:8" s="2" customFormat="1" ht="16.899999999999999" customHeight="1">
      <c r="A1031" s="35"/>
      <c r="B1031" s="40"/>
      <c r="C1031" s="257" t="s">
        <v>608</v>
      </c>
      <c r="D1031" s="257" t="s">
        <v>1479</v>
      </c>
      <c r="E1031" s="18" t="s">
        <v>230</v>
      </c>
      <c r="F1031" s="258">
        <v>26.257999999999999</v>
      </c>
      <c r="G1031" s="35"/>
      <c r="H1031" s="40"/>
    </row>
    <row r="1032" spans="1:8" s="2" customFormat="1" ht="26.45" customHeight="1">
      <c r="A1032" s="35"/>
      <c r="B1032" s="40"/>
      <c r="C1032" s="252" t="s">
        <v>1548</v>
      </c>
      <c r="D1032" s="252" t="s">
        <v>176</v>
      </c>
      <c r="E1032" s="35"/>
      <c r="F1032" s="35"/>
      <c r="G1032" s="35"/>
      <c r="H1032" s="40"/>
    </row>
    <row r="1033" spans="1:8" s="2" customFormat="1" ht="16.899999999999999" customHeight="1">
      <c r="A1033" s="35"/>
      <c r="B1033" s="40"/>
      <c r="C1033" s="253" t="s">
        <v>654</v>
      </c>
      <c r="D1033" s="254" t="s">
        <v>655</v>
      </c>
      <c r="E1033" s="255" t="s">
        <v>230</v>
      </c>
      <c r="F1033" s="256">
        <v>25.574000000000002</v>
      </c>
      <c r="G1033" s="35"/>
      <c r="H1033" s="40"/>
    </row>
    <row r="1034" spans="1:8" s="2" customFormat="1" ht="16.899999999999999" customHeight="1">
      <c r="A1034" s="35"/>
      <c r="B1034" s="40"/>
      <c r="C1034" s="257" t="s">
        <v>654</v>
      </c>
      <c r="D1034" s="257" t="s">
        <v>1380</v>
      </c>
      <c r="E1034" s="18" t="s">
        <v>19</v>
      </c>
      <c r="F1034" s="258">
        <v>25.574000000000002</v>
      </c>
      <c r="G1034" s="35"/>
      <c r="H1034" s="40"/>
    </row>
    <row r="1035" spans="1:8" s="2" customFormat="1" ht="16.899999999999999" customHeight="1">
      <c r="A1035" s="35"/>
      <c r="B1035" s="40"/>
      <c r="C1035" s="259" t="s">
        <v>1478</v>
      </c>
      <c r="D1035" s="35"/>
      <c r="E1035" s="35"/>
      <c r="F1035" s="35"/>
      <c r="G1035" s="35"/>
      <c r="H1035" s="40"/>
    </row>
    <row r="1036" spans="1:8" s="2" customFormat="1" ht="16.899999999999999" customHeight="1">
      <c r="A1036" s="35"/>
      <c r="B1036" s="40"/>
      <c r="C1036" s="257" t="s">
        <v>471</v>
      </c>
      <c r="D1036" s="257" t="s">
        <v>472</v>
      </c>
      <c r="E1036" s="18" t="s">
        <v>230</v>
      </c>
      <c r="F1036" s="258">
        <v>25.574000000000002</v>
      </c>
      <c r="G1036" s="35"/>
      <c r="H1036" s="40"/>
    </row>
    <row r="1037" spans="1:8" s="2" customFormat="1" ht="16.899999999999999" customHeight="1">
      <c r="A1037" s="35"/>
      <c r="B1037" s="40"/>
      <c r="C1037" s="257" t="s">
        <v>608</v>
      </c>
      <c r="D1037" s="257" t="s">
        <v>1479</v>
      </c>
      <c r="E1037" s="18" t="s">
        <v>230</v>
      </c>
      <c r="F1037" s="258">
        <v>25.574000000000002</v>
      </c>
      <c r="G1037" s="35"/>
      <c r="H1037" s="40"/>
    </row>
    <row r="1038" spans="1:8" s="2" customFormat="1" ht="26.45" customHeight="1">
      <c r="A1038" s="35"/>
      <c r="B1038" s="40"/>
      <c r="C1038" s="252" t="s">
        <v>1549</v>
      </c>
      <c r="D1038" s="252" t="s">
        <v>179</v>
      </c>
      <c r="E1038" s="35"/>
      <c r="F1038" s="35"/>
      <c r="G1038" s="35"/>
      <c r="H1038" s="40"/>
    </row>
    <row r="1039" spans="1:8" s="2" customFormat="1" ht="16.899999999999999" customHeight="1">
      <c r="A1039" s="35"/>
      <c r="B1039" s="40"/>
      <c r="C1039" s="253" t="s">
        <v>654</v>
      </c>
      <c r="D1039" s="254" t="s">
        <v>655</v>
      </c>
      <c r="E1039" s="255" t="s">
        <v>230</v>
      </c>
      <c r="F1039" s="256">
        <v>13.173999999999999</v>
      </c>
      <c r="G1039" s="35"/>
      <c r="H1039" s="40"/>
    </row>
    <row r="1040" spans="1:8" s="2" customFormat="1" ht="16.899999999999999" customHeight="1">
      <c r="A1040" s="35"/>
      <c r="B1040" s="40"/>
      <c r="C1040" s="257" t="s">
        <v>654</v>
      </c>
      <c r="D1040" s="257" t="s">
        <v>1390</v>
      </c>
      <c r="E1040" s="18" t="s">
        <v>19</v>
      </c>
      <c r="F1040" s="258">
        <v>13.173999999999999</v>
      </c>
      <c r="G1040" s="35"/>
      <c r="H1040" s="40"/>
    </row>
    <row r="1041" spans="1:8" s="2" customFormat="1" ht="16.899999999999999" customHeight="1">
      <c r="A1041" s="35"/>
      <c r="B1041" s="40"/>
      <c r="C1041" s="259" t="s">
        <v>1478</v>
      </c>
      <c r="D1041" s="35"/>
      <c r="E1041" s="35"/>
      <c r="F1041" s="35"/>
      <c r="G1041" s="35"/>
      <c r="H1041" s="40"/>
    </row>
    <row r="1042" spans="1:8" s="2" customFormat="1" ht="16.899999999999999" customHeight="1">
      <c r="A1042" s="35"/>
      <c r="B1042" s="40"/>
      <c r="C1042" s="257" t="s">
        <v>471</v>
      </c>
      <c r="D1042" s="257" t="s">
        <v>472</v>
      </c>
      <c r="E1042" s="18" t="s">
        <v>230</v>
      </c>
      <c r="F1042" s="258">
        <v>13.173999999999999</v>
      </c>
      <c r="G1042" s="35"/>
      <c r="H1042" s="40"/>
    </row>
    <row r="1043" spans="1:8" s="2" customFormat="1" ht="16.899999999999999" customHeight="1">
      <c r="A1043" s="35"/>
      <c r="B1043" s="40"/>
      <c r="C1043" s="257" t="s">
        <v>608</v>
      </c>
      <c r="D1043" s="257" t="s">
        <v>1479</v>
      </c>
      <c r="E1043" s="18" t="s">
        <v>230</v>
      </c>
      <c r="F1043" s="258">
        <v>13.173999999999999</v>
      </c>
      <c r="G1043" s="35"/>
      <c r="H1043" s="40"/>
    </row>
    <row r="1044" spans="1:8" s="2" customFormat="1" ht="26.45" customHeight="1">
      <c r="A1044" s="35"/>
      <c r="B1044" s="40"/>
      <c r="C1044" s="252" t="s">
        <v>1550</v>
      </c>
      <c r="D1044" s="252" t="s">
        <v>182</v>
      </c>
      <c r="E1044" s="35"/>
      <c r="F1044" s="35"/>
      <c r="G1044" s="35"/>
      <c r="H1044" s="40"/>
    </row>
    <row r="1045" spans="1:8" s="2" customFormat="1" ht="16.899999999999999" customHeight="1">
      <c r="A1045" s="35"/>
      <c r="B1045" s="40"/>
      <c r="C1045" s="253" t="s">
        <v>654</v>
      </c>
      <c r="D1045" s="254" t="s">
        <v>655</v>
      </c>
      <c r="E1045" s="255" t="s">
        <v>230</v>
      </c>
      <c r="F1045" s="256">
        <v>23.173999999999999</v>
      </c>
      <c r="G1045" s="35"/>
      <c r="H1045" s="40"/>
    </row>
    <row r="1046" spans="1:8" s="2" customFormat="1" ht="16.899999999999999" customHeight="1">
      <c r="A1046" s="35"/>
      <c r="B1046" s="40"/>
      <c r="C1046" s="257" t="s">
        <v>654</v>
      </c>
      <c r="D1046" s="257" t="s">
        <v>1400</v>
      </c>
      <c r="E1046" s="18" t="s">
        <v>19</v>
      </c>
      <c r="F1046" s="258">
        <v>23.173999999999999</v>
      </c>
      <c r="G1046" s="35"/>
      <c r="H1046" s="40"/>
    </row>
    <row r="1047" spans="1:8" s="2" customFormat="1" ht="16.899999999999999" customHeight="1">
      <c r="A1047" s="35"/>
      <c r="B1047" s="40"/>
      <c r="C1047" s="259" t="s">
        <v>1478</v>
      </c>
      <c r="D1047" s="35"/>
      <c r="E1047" s="35"/>
      <c r="F1047" s="35"/>
      <c r="G1047" s="35"/>
      <c r="H1047" s="40"/>
    </row>
    <row r="1048" spans="1:8" s="2" customFormat="1" ht="16.899999999999999" customHeight="1">
      <c r="A1048" s="35"/>
      <c r="B1048" s="40"/>
      <c r="C1048" s="257" t="s">
        <v>471</v>
      </c>
      <c r="D1048" s="257" t="s">
        <v>472</v>
      </c>
      <c r="E1048" s="18" t="s">
        <v>230</v>
      </c>
      <c r="F1048" s="258">
        <v>23.173999999999999</v>
      </c>
      <c r="G1048" s="35"/>
      <c r="H1048" s="40"/>
    </row>
    <row r="1049" spans="1:8" s="2" customFormat="1" ht="16.899999999999999" customHeight="1">
      <c r="A1049" s="35"/>
      <c r="B1049" s="40"/>
      <c r="C1049" s="257" t="s">
        <v>608</v>
      </c>
      <c r="D1049" s="257" t="s">
        <v>1479</v>
      </c>
      <c r="E1049" s="18" t="s">
        <v>230</v>
      </c>
      <c r="F1049" s="258">
        <v>23.173999999999999</v>
      </c>
      <c r="G1049" s="35"/>
      <c r="H1049" s="40"/>
    </row>
    <row r="1050" spans="1:8" s="2" customFormat="1" ht="26.45" customHeight="1">
      <c r="A1050" s="35"/>
      <c r="B1050" s="40"/>
      <c r="C1050" s="252" t="s">
        <v>1551</v>
      </c>
      <c r="D1050" s="252" t="s">
        <v>185</v>
      </c>
      <c r="E1050" s="35"/>
      <c r="F1050" s="35"/>
      <c r="G1050" s="35"/>
      <c r="H1050" s="40"/>
    </row>
    <row r="1051" spans="1:8" s="2" customFormat="1" ht="16.899999999999999" customHeight="1">
      <c r="A1051" s="35"/>
      <c r="B1051" s="40"/>
      <c r="C1051" s="253" t="s">
        <v>654</v>
      </c>
      <c r="D1051" s="254" t="s">
        <v>655</v>
      </c>
      <c r="E1051" s="255" t="s">
        <v>230</v>
      </c>
      <c r="F1051" s="256">
        <v>16.95</v>
      </c>
      <c r="G1051" s="35"/>
      <c r="H1051" s="40"/>
    </row>
    <row r="1052" spans="1:8" s="2" customFormat="1" ht="16.899999999999999" customHeight="1">
      <c r="A1052" s="35"/>
      <c r="B1052" s="40"/>
      <c r="C1052" s="257" t="s">
        <v>654</v>
      </c>
      <c r="D1052" s="257" t="s">
        <v>1404</v>
      </c>
      <c r="E1052" s="18" t="s">
        <v>19</v>
      </c>
      <c r="F1052" s="258">
        <v>16.95</v>
      </c>
      <c r="G1052" s="35"/>
      <c r="H1052" s="40"/>
    </row>
    <row r="1053" spans="1:8" s="2" customFormat="1" ht="16.899999999999999" customHeight="1">
      <c r="A1053" s="35"/>
      <c r="B1053" s="40"/>
      <c r="C1053" s="259" t="s">
        <v>1478</v>
      </c>
      <c r="D1053" s="35"/>
      <c r="E1053" s="35"/>
      <c r="F1053" s="35"/>
      <c r="G1053" s="35"/>
      <c r="H1053" s="40"/>
    </row>
    <row r="1054" spans="1:8" s="2" customFormat="1" ht="16.899999999999999" customHeight="1">
      <c r="A1054" s="35"/>
      <c r="B1054" s="40"/>
      <c r="C1054" s="257" t="s">
        <v>471</v>
      </c>
      <c r="D1054" s="257" t="s">
        <v>472</v>
      </c>
      <c r="E1054" s="18" t="s">
        <v>230</v>
      </c>
      <c r="F1054" s="258">
        <v>16.95</v>
      </c>
      <c r="G1054" s="35"/>
      <c r="H1054" s="40"/>
    </row>
    <row r="1055" spans="1:8" s="2" customFormat="1" ht="16.899999999999999" customHeight="1">
      <c r="A1055" s="35"/>
      <c r="B1055" s="40"/>
      <c r="C1055" s="257" t="s">
        <v>608</v>
      </c>
      <c r="D1055" s="257" t="s">
        <v>1479</v>
      </c>
      <c r="E1055" s="18" t="s">
        <v>230</v>
      </c>
      <c r="F1055" s="258">
        <v>16.95</v>
      </c>
      <c r="G1055" s="35"/>
      <c r="H1055" s="40"/>
    </row>
    <row r="1056" spans="1:8" s="2" customFormat="1" ht="26.45" customHeight="1">
      <c r="A1056" s="35"/>
      <c r="B1056" s="40"/>
      <c r="C1056" s="252" t="s">
        <v>1552</v>
      </c>
      <c r="D1056" s="252" t="s">
        <v>188</v>
      </c>
      <c r="E1056" s="35"/>
      <c r="F1056" s="35"/>
      <c r="G1056" s="35"/>
      <c r="H1056" s="40"/>
    </row>
    <row r="1057" spans="1:8" s="2" customFormat="1" ht="16.899999999999999" customHeight="1">
      <c r="A1057" s="35"/>
      <c r="B1057" s="40"/>
      <c r="C1057" s="253" t="s">
        <v>654</v>
      </c>
      <c r="D1057" s="254" t="s">
        <v>655</v>
      </c>
      <c r="E1057" s="255" t="s">
        <v>230</v>
      </c>
      <c r="F1057" s="256">
        <v>19.350000000000001</v>
      </c>
      <c r="G1057" s="35"/>
      <c r="H1057" s="40"/>
    </row>
    <row r="1058" spans="1:8" s="2" customFormat="1" ht="7.35" customHeight="1">
      <c r="A1058" s="35"/>
      <c r="B1058" s="127"/>
      <c r="C1058" s="128"/>
      <c r="D1058" s="128"/>
      <c r="E1058" s="128"/>
      <c r="F1058" s="128"/>
      <c r="G1058" s="128"/>
      <c r="H1058" s="40"/>
    </row>
    <row r="1059" spans="1:8" s="2" customFormat="1" ht="11.25">
      <c r="A1059" s="35"/>
      <c r="B1059" s="35"/>
      <c r="C1059" s="35"/>
      <c r="D1059" s="35"/>
      <c r="E1059" s="35"/>
      <c r="F1059" s="35"/>
      <c r="G1059" s="35"/>
      <c r="H1059" s="35"/>
    </row>
  </sheetData>
  <sheetProtection algorithmName="SHA-512" hashValue="Pq34YqpWBH03APWinmPHbEs0uU/br5tx/us/Q92encJBSoBxBfL6Vhhp9HStwH7uJpcsF+gPSf9z2RL8XDqj7Q==" saltValue="mLlKTww0+1Nxx4E+ZB4coCRY9gXHmGsJrwzvejxcYgl8RKzSFv3c6L7zbp1CxZ3bbHPDeyEM4uV5gDprp3F0UQ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portrait" blackAndWhite="1"/>
  <headerFooter>
    <oddFooter>&amp;CStrana &amp;P z &amp;N</odd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8"/>
  <sheetViews>
    <sheetView showGridLines="0" zoomScale="110" zoomScaleNormal="110" workbookViewId="0"/>
  </sheetViews>
  <sheetFormatPr defaultRowHeight="15"/>
  <cols>
    <col min="1" max="1" width="8.33203125" style="260" customWidth="1"/>
    <col min="2" max="2" width="1.6640625" style="260" customWidth="1"/>
    <col min="3" max="4" width="5" style="260" customWidth="1"/>
    <col min="5" max="5" width="11.6640625" style="260" customWidth="1"/>
    <col min="6" max="6" width="9.1640625" style="260" customWidth="1"/>
    <col min="7" max="7" width="5" style="260" customWidth="1"/>
    <col min="8" max="8" width="77.83203125" style="260" customWidth="1"/>
    <col min="9" max="10" width="20" style="260" customWidth="1"/>
    <col min="11" max="11" width="1.6640625" style="260" customWidth="1"/>
  </cols>
  <sheetData>
    <row r="1" spans="2:11" s="1" customFormat="1" ht="37.5" customHeight="1"/>
    <row r="2" spans="2:11" s="1" customFormat="1" ht="7.5" customHeight="1">
      <c r="B2" s="261"/>
      <c r="C2" s="262"/>
      <c r="D2" s="262"/>
      <c r="E2" s="262"/>
      <c r="F2" s="262"/>
      <c r="G2" s="262"/>
      <c r="H2" s="262"/>
      <c r="I2" s="262"/>
      <c r="J2" s="262"/>
      <c r="K2" s="263"/>
    </row>
    <row r="3" spans="2:11" s="16" customFormat="1" ht="45" customHeight="1">
      <c r="B3" s="264"/>
      <c r="C3" s="393" t="s">
        <v>1553</v>
      </c>
      <c r="D3" s="393"/>
      <c r="E3" s="393"/>
      <c r="F3" s="393"/>
      <c r="G3" s="393"/>
      <c r="H3" s="393"/>
      <c r="I3" s="393"/>
      <c r="J3" s="393"/>
      <c r="K3" s="265"/>
    </row>
    <row r="4" spans="2:11" s="1" customFormat="1" ht="25.5" customHeight="1">
      <c r="B4" s="266"/>
      <c r="C4" s="398" t="s">
        <v>1554</v>
      </c>
      <c r="D4" s="398"/>
      <c r="E4" s="398"/>
      <c r="F4" s="398"/>
      <c r="G4" s="398"/>
      <c r="H4" s="398"/>
      <c r="I4" s="398"/>
      <c r="J4" s="398"/>
      <c r="K4" s="267"/>
    </row>
    <row r="5" spans="2:11" s="1" customFormat="1" ht="5.25" customHeight="1">
      <c r="B5" s="266"/>
      <c r="C5" s="268"/>
      <c r="D5" s="268"/>
      <c r="E5" s="268"/>
      <c r="F5" s="268"/>
      <c r="G5" s="268"/>
      <c r="H5" s="268"/>
      <c r="I5" s="268"/>
      <c r="J5" s="268"/>
      <c r="K5" s="267"/>
    </row>
    <row r="6" spans="2:11" s="1" customFormat="1" ht="15" customHeight="1">
      <c r="B6" s="266"/>
      <c r="C6" s="397" t="s">
        <v>1555</v>
      </c>
      <c r="D6" s="397"/>
      <c r="E6" s="397"/>
      <c r="F6" s="397"/>
      <c r="G6" s="397"/>
      <c r="H6" s="397"/>
      <c r="I6" s="397"/>
      <c r="J6" s="397"/>
      <c r="K6" s="267"/>
    </row>
    <row r="7" spans="2:11" s="1" customFormat="1" ht="15" customHeight="1">
      <c r="B7" s="270"/>
      <c r="C7" s="397" t="s">
        <v>1556</v>
      </c>
      <c r="D7" s="397"/>
      <c r="E7" s="397"/>
      <c r="F7" s="397"/>
      <c r="G7" s="397"/>
      <c r="H7" s="397"/>
      <c r="I7" s="397"/>
      <c r="J7" s="397"/>
      <c r="K7" s="267"/>
    </row>
    <row r="8" spans="2:11" s="1" customFormat="1" ht="12.75" customHeight="1">
      <c r="B8" s="270"/>
      <c r="C8" s="269"/>
      <c r="D8" s="269"/>
      <c r="E8" s="269"/>
      <c r="F8" s="269"/>
      <c r="G8" s="269"/>
      <c r="H8" s="269"/>
      <c r="I8" s="269"/>
      <c r="J8" s="269"/>
      <c r="K8" s="267"/>
    </row>
    <row r="9" spans="2:11" s="1" customFormat="1" ht="15" customHeight="1">
      <c r="B9" s="270"/>
      <c r="C9" s="397" t="s">
        <v>1557</v>
      </c>
      <c r="D9" s="397"/>
      <c r="E9" s="397"/>
      <c r="F9" s="397"/>
      <c r="G9" s="397"/>
      <c r="H9" s="397"/>
      <c r="I9" s="397"/>
      <c r="J9" s="397"/>
      <c r="K9" s="267"/>
    </row>
    <row r="10" spans="2:11" s="1" customFormat="1" ht="15" customHeight="1">
      <c r="B10" s="270"/>
      <c r="C10" s="269"/>
      <c r="D10" s="397" t="s">
        <v>1558</v>
      </c>
      <c r="E10" s="397"/>
      <c r="F10" s="397"/>
      <c r="G10" s="397"/>
      <c r="H10" s="397"/>
      <c r="I10" s="397"/>
      <c r="J10" s="397"/>
      <c r="K10" s="267"/>
    </row>
    <row r="11" spans="2:11" s="1" customFormat="1" ht="15" customHeight="1">
      <c r="B11" s="270"/>
      <c r="C11" s="271"/>
      <c r="D11" s="397" t="s">
        <v>1559</v>
      </c>
      <c r="E11" s="397"/>
      <c r="F11" s="397"/>
      <c r="G11" s="397"/>
      <c r="H11" s="397"/>
      <c r="I11" s="397"/>
      <c r="J11" s="397"/>
      <c r="K11" s="267"/>
    </row>
    <row r="12" spans="2:11" s="1" customFormat="1" ht="15" customHeight="1">
      <c r="B12" s="270"/>
      <c r="C12" s="271"/>
      <c r="D12" s="269"/>
      <c r="E12" s="269"/>
      <c r="F12" s="269"/>
      <c r="G12" s="269"/>
      <c r="H12" s="269"/>
      <c r="I12" s="269"/>
      <c r="J12" s="269"/>
      <c r="K12" s="267"/>
    </row>
    <row r="13" spans="2:11" s="1" customFormat="1" ht="15" customHeight="1">
      <c r="B13" s="270"/>
      <c r="C13" s="271"/>
      <c r="D13" s="272" t="s">
        <v>1560</v>
      </c>
      <c r="E13" s="269"/>
      <c r="F13" s="269"/>
      <c r="G13" s="269"/>
      <c r="H13" s="269"/>
      <c r="I13" s="269"/>
      <c r="J13" s="269"/>
      <c r="K13" s="267"/>
    </row>
    <row r="14" spans="2:11" s="1" customFormat="1" ht="12.75" customHeight="1">
      <c r="B14" s="270"/>
      <c r="C14" s="271"/>
      <c r="D14" s="271"/>
      <c r="E14" s="271"/>
      <c r="F14" s="271"/>
      <c r="G14" s="271"/>
      <c r="H14" s="271"/>
      <c r="I14" s="271"/>
      <c r="J14" s="271"/>
      <c r="K14" s="267"/>
    </row>
    <row r="15" spans="2:11" s="1" customFormat="1" ht="15" customHeight="1">
      <c r="B15" s="270"/>
      <c r="C15" s="271"/>
      <c r="D15" s="397" t="s">
        <v>1561</v>
      </c>
      <c r="E15" s="397"/>
      <c r="F15" s="397"/>
      <c r="G15" s="397"/>
      <c r="H15" s="397"/>
      <c r="I15" s="397"/>
      <c r="J15" s="397"/>
      <c r="K15" s="267"/>
    </row>
    <row r="16" spans="2:11" s="1" customFormat="1" ht="15" customHeight="1">
      <c r="B16" s="270"/>
      <c r="C16" s="271"/>
      <c r="D16" s="397" t="s">
        <v>1562</v>
      </c>
      <c r="E16" s="397"/>
      <c r="F16" s="397"/>
      <c r="G16" s="397"/>
      <c r="H16" s="397"/>
      <c r="I16" s="397"/>
      <c r="J16" s="397"/>
      <c r="K16" s="267"/>
    </row>
    <row r="17" spans="2:11" s="1" customFormat="1" ht="15" customHeight="1">
      <c r="B17" s="270"/>
      <c r="C17" s="271"/>
      <c r="D17" s="397" t="s">
        <v>1563</v>
      </c>
      <c r="E17" s="397"/>
      <c r="F17" s="397"/>
      <c r="G17" s="397"/>
      <c r="H17" s="397"/>
      <c r="I17" s="397"/>
      <c r="J17" s="397"/>
      <c r="K17" s="267"/>
    </row>
    <row r="18" spans="2:11" s="1" customFormat="1" ht="15" customHeight="1">
      <c r="B18" s="270"/>
      <c r="C18" s="271"/>
      <c r="D18" s="271"/>
      <c r="E18" s="273" t="s">
        <v>83</v>
      </c>
      <c r="F18" s="397" t="s">
        <v>1564</v>
      </c>
      <c r="G18" s="397"/>
      <c r="H18" s="397"/>
      <c r="I18" s="397"/>
      <c r="J18" s="397"/>
      <c r="K18" s="267"/>
    </row>
    <row r="19" spans="2:11" s="1" customFormat="1" ht="15" customHeight="1">
      <c r="B19" s="270"/>
      <c r="C19" s="271"/>
      <c r="D19" s="271"/>
      <c r="E19" s="273" t="s">
        <v>1565</v>
      </c>
      <c r="F19" s="397" t="s">
        <v>1566</v>
      </c>
      <c r="G19" s="397"/>
      <c r="H19" s="397"/>
      <c r="I19" s="397"/>
      <c r="J19" s="397"/>
      <c r="K19" s="267"/>
    </row>
    <row r="20" spans="2:11" s="1" customFormat="1" ht="15" customHeight="1">
      <c r="B20" s="270"/>
      <c r="C20" s="271"/>
      <c r="D20" s="271"/>
      <c r="E20" s="273" t="s">
        <v>1567</v>
      </c>
      <c r="F20" s="397" t="s">
        <v>1568</v>
      </c>
      <c r="G20" s="397"/>
      <c r="H20" s="397"/>
      <c r="I20" s="397"/>
      <c r="J20" s="397"/>
      <c r="K20" s="267"/>
    </row>
    <row r="21" spans="2:11" s="1" customFormat="1" ht="15" customHeight="1">
      <c r="B21" s="270"/>
      <c r="C21" s="271"/>
      <c r="D21" s="271"/>
      <c r="E21" s="273" t="s">
        <v>192</v>
      </c>
      <c r="F21" s="397" t="s">
        <v>1569</v>
      </c>
      <c r="G21" s="397"/>
      <c r="H21" s="397"/>
      <c r="I21" s="397"/>
      <c r="J21" s="397"/>
      <c r="K21" s="267"/>
    </row>
    <row r="22" spans="2:11" s="1" customFormat="1" ht="15" customHeight="1">
      <c r="B22" s="270"/>
      <c r="C22" s="271"/>
      <c r="D22" s="271"/>
      <c r="E22" s="273" t="s">
        <v>1570</v>
      </c>
      <c r="F22" s="397" t="s">
        <v>1571</v>
      </c>
      <c r="G22" s="397"/>
      <c r="H22" s="397"/>
      <c r="I22" s="397"/>
      <c r="J22" s="397"/>
      <c r="K22" s="267"/>
    </row>
    <row r="23" spans="2:11" s="1" customFormat="1" ht="15" customHeight="1">
      <c r="B23" s="270"/>
      <c r="C23" s="271"/>
      <c r="D23" s="271"/>
      <c r="E23" s="273" t="s">
        <v>1572</v>
      </c>
      <c r="F23" s="397" t="s">
        <v>1573</v>
      </c>
      <c r="G23" s="397"/>
      <c r="H23" s="397"/>
      <c r="I23" s="397"/>
      <c r="J23" s="397"/>
      <c r="K23" s="267"/>
    </row>
    <row r="24" spans="2:11" s="1" customFormat="1" ht="12.75" customHeight="1">
      <c r="B24" s="270"/>
      <c r="C24" s="271"/>
      <c r="D24" s="271"/>
      <c r="E24" s="271"/>
      <c r="F24" s="271"/>
      <c r="G24" s="271"/>
      <c r="H24" s="271"/>
      <c r="I24" s="271"/>
      <c r="J24" s="271"/>
      <c r="K24" s="267"/>
    </row>
    <row r="25" spans="2:11" s="1" customFormat="1" ht="15" customHeight="1">
      <c r="B25" s="270"/>
      <c r="C25" s="397" t="s">
        <v>1574</v>
      </c>
      <c r="D25" s="397"/>
      <c r="E25" s="397"/>
      <c r="F25" s="397"/>
      <c r="G25" s="397"/>
      <c r="H25" s="397"/>
      <c r="I25" s="397"/>
      <c r="J25" s="397"/>
      <c r="K25" s="267"/>
    </row>
    <row r="26" spans="2:11" s="1" customFormat="1" ht="15" customHeight="1">
      <c r="B26" s="270"/>
      <c r="C26" s="397" t="s">
        <v>1575</v>
      </c>
      <c r="D26" s="397"/>
      <c r="E26" s="397"/>
      <c r="F26" s="397"/>
      <c r="G26" s="397"/>
      <c r="H26" s="397"/>
      <c r="I26" s="397"/>
      <c r="J26" s="397"/>
      <c r="K26" s="267"/>
    </row>
    <row r="27" spans="2:11" s="1" customFormat="1" ht="15" customHeight="1">
      <c r="B27" s="270"/>
      <c r="C27" s="269"/>
      <c r="D27" s="397" t="s">
        <v>1576</v>
      </c>
      <c r="E27" s="397"/>
      <c r="F27" s="397"/>
      <c r="G27" s="397"/>
      <c r="H27" s="397"/>
      <c r="I27" s="397"/>
      <c r="J27" s="397"/>
      <c r="K27" s="267"/>
    </row>
    <row r="28" spans="2:11" s="1" customFormat="1" ht="15" customHeight="1">
      <c r="B28" s="270"/>
      <c r="C28" s="271"/>
      <c r="D28" s="397" t="s">
        <v>1577</v>
      </c>
      <c r="E28" s="397"/>
      <c r="F28" s="397"/>
      <c r="G28" s="397"/>
      <c r="H28" s="397"/>
      <c r="I28" s="397"/>
      <c r="J28" s="397"/>
      <c r="K28" s="267"/>
    </row>
    <row r="29" spans="2:11" s="1" customFormat="1" ht="12.75" customHeight="1">
      <c r="B29" s="270"/>
      <c r="C29" s="271"/>
      <c r="D29" s="271"/>
      <c r="E29" s="271"/>
      <c r="F29" s="271"/>
      <c r="G29" s="271"/>
      <c r="H29" s="271"/>
      <c r="I29" s="271"/>
      <c r="J29" s="271"/>
      <c r="K29" s="267"/>
    </row>
    <row r="30" spans="2:11" s="1" customFormat="1" ht="15" customHeight="1">
      <c r="B30" s="270"/>
      <c r="C30" s="271"/>
      <c r="D30" s="397" t="s">
        <v>1578</v>
      </c>
      <c r="E30" s="397"/>
      <c r="F30" s="397"/>
      <c r="G30" s="397"/>
      <c r="H30" s="397"/>
      <c r="I30" s="397"/>
      <c r="J30" s="397"/>
      <c r="K30" s="267"/>
    </row>
    <row r="31" spans="2:11" s="1" customFormat="1" ht="15" customHeight="1">
      <c r="B31" s="270"/>
      <c r="C31" s="271"/>
      <c r="D31" s="397" t="s">
        <v>1579</v>
      </c>
      <c r="E31" s="397"/>
      <c r="F31" s="397"/>
      <c r="G31" s="397"/>
      <c r="H31" s="397"/>
      <c r="I31" s="397"/>
      <c r="J31" s="397"/>
      <c r="K31" s="267"/>
    </row>
    <row r="32" spans="2:11" s="1" customFormat="1" ht="12.75" customHeight="1">
      <c r="B32" s="270"/>
      <c r="C32" s="271"/>
      <c r="D32" s="271"/>
      <c r="E32" s="271"/>
      <c r="F32" s="271"/>
      <c r="G32" s="271"/>
      <c r="H32" s="271"/>
      <c r="I32" s="271"/>
      <c r="J32" s="271"/>
      <c r="K32" s="267"/>
    </row>
    <row r="33" spans="2:11" s="1" customFormat="1" ht="15" customHeight="1">
      <c r="B33" s="270"/>
      <c r="C33" s="271"/>
      <c r="D33" s="397" t="s">
        <v>1580</v>
      </c>
      <c r="E33" s="397"/>
      <c r="F33" s="397"/>
      <c r="G33" s="397"/>
      <c r="H33" s="397"/>
      <c r="I33" s="397"/>
      <c r="J33" s="397"/>
      <c r="K33" s="267"/>
    </row>
    <row r="34" spans="2:11" s="1" customFormat="1" ht="15" customHeight="1">
      <c r="B34" s="270"/>
      <c r="C34" s="271"/>
      <c r="D34" s="397" t="s">
        <v>1581</v>
      </c>
      <c r="E34" s="397"/>
      <c r="F34" s="397"/>
      <c r="G34" s="397"/>
      <c r="H34" s="397"/>
      <c r="I34" s="397"/>
      <c r="J34" s="397"/>
      <c r="K34" s="267"/>
    </row>
    <row r="35" spans="2:11" s="1" customFormat="1" ht="15" customHeight="1">
      <c r="B35" s="270"/>
      <c r="C35" s="271"/>
      <c r="D35" s="397" t="s">
        <v>1582</v>
      </c>
      <c r="E35" s="397"/>
      <c r="F35" s="397"/>
      <c r="G35" s="397"/>
      <c r="H35" s="397"/>
      <c r="I35" s="397"/>
      <c r="J35" s="397"/>
      <c r="K35" s="267"/>
    </row>
    <row r="36" spans="2:11" s="1" customFormat="1" ht="15" customHeight="1">
      <c r="B36" s="270"/>
      <c r="C36" s="271"/>
      <c r="D36" s="269"/>
      <c r="E36" s="272" t="s">
        <v>211</v>
      </c>
      <c r="F36" s="269"/>
      <c r="G36" s="397" t="s">
        <v>1583</v>
      </c>
      <c r="H36" s="397"/>
      <c r="I36" s="397"/>
      <c r="J36" s="397"/>
      <c r="K36" s="267"/>
    </row>
    <row r="37" spans="2:11" s="1" customFormat="1" ht="30.75" customHeight="1">
      <c r="B37" s="270"/>
      <c r="C37" s="271"/>
      <c r="D37" s="269"/>
      <c r="E37" s="272" t="s">
        <v>1584</v>
      </c>
      <c r="F37" s="269"/>
      <c r="G37" s="397" t="s">
        <v>1585</v>
      </c>
      <c r="H37" s="397"/>
      <c r="I37" s="397"/>
      <c r="J37" s="397"/>
      <c r="K37" s="267"/>
    </row>
    <row r="38" spans="2:11" s="1" customFormat="1" ht="15" customHeight="1">
      <c r="B38" s="270"/>
      <c r="C38" s="271"/>
      <c r="D38" s="269"/>
      <c r="E38" s="272" t="s">
        <v>57</v>
      </c>
      <c r="F38" s="269"/>
      <c r="G38" s="397" t="s">
        <v>1586</v>
      </c>
      <c r="H38" s="397"/>
      <c r="I38" s="397"/>
      <c r="J38" s="397"/>
      <c r="K38" s="267"/>
    </row>
    <row r="39" spans="2:11" s="1" customFormat="1" ht="15" customHeight="1">
      <c r="B39" s="270"/>
      <c r="C39" s="271"/>
      <c r="D39" s="269"/>
      <c r="E39" s="272" t="s">
        <v>58</v>
      </c>
      <c r="F39" s="269"/>
      <c r="G39" s="397" t="s">
        <v>1587</v>
      </c>
      <c r="H39" s="397"/>
      <c r="I39" s="397"/>
      <c r="J39" s="397"/>
      <c r="K39" s="267"/>
    </row>
    <row r="40" spans="2:11" s="1" customFormat="1" ht="15" customHeight="1">
      <c r="B40" s="270"/>
      <c r="C40" s="271"/>
      <c r="D40" s="269"/>
      <c r="E40" s="272" t="s">
        <v>212</v>
      </c>
      <c r="F40" s="269"/>
      <c r="G40" s="397" t="s">
        <v>1588</v>
      </c>
      <c r="H40" s="397"/>
      <c r="I40" s="397"/>
      <c r="J40" s="397"/>
      <c r="K40" s="267"/>
    </row>
    <row r="41" spans="2:11" s="1" customFormat="1" ht="15" customHeight="1">
      <c r="B41" s="270"/>
      <c r="C41" s="271"/>
      <c r="D41" s="269"/>
      <c r="E41" s="272" t="s">
        <v>213</v>
      </c>
      <c r="F41" s="269"/>
      <c r="G41" s="397" t="s">
        <v>1589</v>
      </c>
      <c r="H41" s="397"/>
      <c r="I41" s="397"/>
      <c r="J41" s="397"/>
      <c r="K41" s="267"/>
    </row>
    <row r="42" spans="2:11" s="1" customFormat="1" ht="15" customHeight="1">
      <c r="B42" s="270"/>
      <c r="C42" s="271"/>
      <c r="D42" s="269"/>
      <c r="E42" s="272" t="s">
        <v>1590</v>
      </c>
      <c r="F42" s="269"/>
      <c r="G42" s="397" t="s">
        <v>1591</v>
      </c>
      <c r="H42" s="397"/>
      <c r="I42" s="397"/>
      <c r="J42" s="397"/>
      <c r="K42" s="267"/>
    </row>
    <row r="43" spans="2:11" s="1" customFormat="1" ht="15" customHeight="1">
      <c r="B43" s="270"/>
      <c r="C43" s="271"/>
      <c r="D43" s="269"/>
      <c r="E43" s="272"/>
      <c r="F43" s="269"/>
      <c r="G43" s="397" t="s">
        <v>1592</v>
      </c>
      <c r="H43" s="397"/>
      <c r="I43" s="397"/>
      <c r="J43" s="397"/>
      <c r="K43" s="267"/>
    </row>
    <row r="44" spans="2:11" s="1" customFormat="1" ht="15" customHeight="1">
      <c r="B44" s="270"/>
      <c r="C44" s="271"/>
      <c r="D44" s="269"/>
      <c r="E44" s="272" t="s">
        <v>1593</v>
      </c>
      <c r="F44" s="269"/>
      <c r="G44" s="397" t="s">
        <v>1594</v>
      </c>
      <c r="H44" s="397"/>
      <c r="I44" s="397"/>
      <c r="J44" s="397"/>
      <c r="K44" s="267"/>
    </row>
    <row r="45" spans="2:11" s="1" customFormat="1" ht="15" customHeight="1">
      <c r="B45" s="270"/>
      <c r="C45" s="271"/>
      <c r="D45" s="269"/>
      <c r="E45" s="272" t="s">
        <v>215</v>
      </c>
      <c r="F45" s="269"/>
      <c r="G45" s="397" t="s">
        <v>1595</v>
      </c>
      <c r="H45" s="397"/>
      <c r="I45" s="397"/>
      <c r="J45" s="397"/>
      <c r="K45" s="267"/>
    </row>
    <row r="46" spans="2:11" s="1" customFormat="1" ht="12.75" customHeight="1">
      <c r="B46" s="270"/>
      <c r="C46" s="271"/>
      <c r="D46" s="269"/>
      <c r="E46" s="269"/>
      <c r="F46" s="269"/>
      <c r="G46" s="269"/>
      <c r="H46" s="269"/>
      <c r="I46" s="269"/>
      <c r="J46" s="269"/>
      <c r="K46" s="267"/>
    </row>
    <row r="47" spans="2:11" s="1" customFormat="1" ht="15" customHeight="1">
      <c r="B47" s="270"/>
      <c r="C47" s="271"/>
      <c r="D47" s="397" t="s">
        <v>1596</v>
      </c>
      <c r="E47" s="397"/>
      <c r="F47" s="397"/>
      <c r="G47" s="397"/>
      <c r="H47" s="397"/>
      <c r="I47" s="397"/>
      <c r="J47" s="397"/>
      <c r="K47" s="267"/>
    </row>
    <row r="48" spans="2:11" s="1" customFormat="1" ht="15" customHeight="1">
      <c r="B48" s="270"/>
      <c r="C48" s="271"/>
      <c r="D48" s="271"/>
      <c r="E48" s="397" t="s">
        <v>1597</v>
      </c>
      <c r="F48" s="397"/>
      <c r="G48" s="397"/>
      <c r="H48" s="397"/>
      <c r="I48" s="397"/>
      <c r="J48" s="397"/>
      <c r="K48" s="267"/>
    </row>
    <row r="49" spans="2:11" s="1" customFormat="1" ht="15" customHeight="1">
      <c r="B49" s="270"/>
      <c r="C49" s="271"/>
      <c r="D49" s="271"/>
      <c r="E49" s="397" t="s">
        <v>1598</v>
      </c>
      <c r="F49" s="397"/>
      <c r="G49" s="397"/>
      <c r="H49" s="397"/>
      <c r="I49" s="397"/>
      <c r="J49" s="397"/>
      <c r="K49" s="267"/>
    </row>
    <row r="50" spans="2:11" s="1" customFormat="1" ht="15" customHeight="1">
      <c r="B50" s="270"/>
      <c r="C50" s="271"/>
      <c r="D50" s="271"/>
      <c r="E50" s="397" t="s">
        <v>1599</v>
      </c>
      <c r="F50" s="397"/>
      <c r="G50" s="397"/>
      <c r="H50" s="397"/>
      <c r="I50" s="397"/>
      <c r="J50" s="397"/>
      <c r="K50" s="267"/>
    </row>
    <row r="51" spans="2:11" s="1" customFormat="1" ht="15" customHeight="1">
      <c r="B51" s="270"/>
      <c r="C51" s="271"/>
      <c r="D51" s="397" t="s">
        <v>1600</v>
      </c>
      <c r="E51" s="397"/>
      <c r="F51" s="397"/>
      <c r="G51" s="397"/>
      <c r="H51" s="397"/>
      <c r="I51" s="397"/>
      <c r="J51" s="397"/>
      <c r="K51" s="267"/>
    </row>
    <row r="52" spans="2:11" s="1" customFormat="1" ht="25.5" customHeight="1">
      <c r="B52" s="266"/>
      <c r="C52" s="398" t="s">
        <v>1601</v>
      </c>
      <c r="D52" s="398"/>
      <c r="E52" s="398"/>
      <c r="F52" s="398"/>
      <c r="G52" s="398"/>
      <c r="H52" s="398"/>
      <c r="I52" s="398"/>
      <c r="J52" s="398"/>
      <c r="K52" s="267"/>
    </row>
    <row r="53" spans="2:11" s="1" customFormat="1" ht="5.25" customHeight="1">
      <c r="B53" s="266"/>
      <c r="C53" s="268"/>
      <c r="D53" s="268"/>
      <c r="E53" s="268"/>
      <c r="F53" s="268"/>
      <c r="G53" s="268"/>
      <c r="H53" s="268"/>
      <c r="I53" s="268"/>
      <c r="J53" s="268"/>
      <c r="K53" s="267"/>
    </row>
    <row r="54" spans="2:11" s="1" customFormat="1" ht="15" customHeight="1">
      <c r="B54" s="266"/>
      <c r="C54" s="397" t="s">
        <v>1602</v>
      </c>
      <c r="D54" s="397"/>
      <c r="E54" s="397"/>
      <c r="F54" s="397"/>
      <c r="G54" s="397"/>
      <c r="H54" s="397"/>
      <c r="I54" s="397"/>
      <c r="J54" s="397"/>
      <c r="K54" s="267"/>
    </row>
    <row r="55" spans="2:11" s="1" customFormat="1" ht="15" customHeight="1">
      <c r="B55" s="266"/>
      <c r="C55" s="397" t="s">
        <v>1603</v>
      </c>
      <c r="D55" s="397"/>
      <c r="E55" s="397"/>
      <c r="F55" s="397"/>
      <c r="G55" s="397"/>
      <c r="H55" s="397"/>
      <c r="I55" s="397"/>
      <c r="J55" s="397"/>
      <c r="K55" s="267"/>
    </row>
    <row r="56" spans="2:11" s="1" customFormat="1" ht="12.75" customHeight="1">
      <c r="B56" s="266"/>
      <c r="C56" s="269"/>
      <c r="D56" s="269"/>
      <c r="E56" s="269"/>
      <c r="F56" s="269"/>
      <c r="G56" s="269"/>
      <c r="H56" s="269"/>
      <c r="I56" s="269"/>
      <c r="J56" s="269"/>
      <c r="K56" s="267"/>
    </row>
    <row r="57" spans="2:11" s="1" customFormat="1" ht="15" customHeight="1">
      <c r="B57" s="266"/>
      <c r="C57" s="397" t="s">
        <v>1604</v>
      </c>
      <c r="D57" s="397"/>
      <c r="E57" s="397"/>
      <c r="F57" s="397"/>
      <c r="G57" s="397"/>
      <c r="H57" s="397"/>
      <c r="I57" s="397"/>
      <c r="J57" s="397"/>
      <c r="K57" s="267"/>
    </row>
    <row r="58" spans="2:11" s="1" customFormat="1" ht="15" customHeight="1">
      <c r="B58" s="266"/>
      <c r="C58" s="271"/>
      <c r="D58" s="397" t="s">
        <v>1605</v>
      </c>
      <c r="E58" s="397"/>
      <c r="F58" s="397"/>
      <c r="G58" s="397"/>
      <c r="H58" s="397"/>
      <c r="I58" s="397"/>
      <c r="J58" s="397"/>
      <c r="K58" s="267"/>
    </row>
    <row r="59" spans="2:11" s="1" customFormat="1" ht="15" customHeight="1">
      <c r="B59" s="266"/>
      <c r="C59" s="271"/>
      <c r="D59" s="397" t="s">
        <v>1606</v>
      </c>
      <c r="E59" s="397"/>
      <c r="F59" s="397"/>
      <c r="G59" s="397"/>
      <c r="H59" s="397"/>
      <c r="I59" s="397"/>
      <c r="J59" s="397"/>
      <c r="K59" s="267"/>
    </row>
    <row r="60" spans="2:11" s="1" customFormat="1" ht="15" customHeight="1">
      <c r="B60" s="266"/>
      <c r="C60" s="271"/>
      <c r="D60" s="397" t="s">
        <v>1607</v>
      </c>
      <c r="E60" s="397"/>
      <c r="F60" s="397"/>
      <c r="G60" s="397"/>
      <c r="H60" s="397"/>
      <c r="I60" s="397"/>
      <c r="J60" s="397"/>
      <c r="K60" s="267"/>
    </row>
    <row r="61" spans="2:11" s="1" customFormat="1" ht="15" customHeight="1">
      <c r="B61" s="266"/>
      <c r="C61" s="271"/>
      <c r="D61" s="397" t="s">
        <v>1608</v>
      </c>
      <c r="E61" s="397"/>
      <c r="F61" s="397"/>
      <c r="G61" s="397"/>
      <c r="H61" s="397"/>
      <c r="I61" s="397"/>
      <c r="J61" s="397"/>
      <c r="K61" s="267"/>
    </row>
    <row r="62" spans="2:11" s="1" customFormat="1" ht="15" customHeight="1">
      <c r="B62" s="266"/>
      <c r="C62" s="271"/>
      <c r="D62" s="399" t="s">
        <v>1609</v>
      </c>
      <c r="E62" s="399"/>
      <c r="F62" s="399"/>
      <c r="G62" s="399"/>
      <c r="H62" s="399"/>
      <c r="I62" s="399"/>
      <c r="J62" s="399"/>
      <c r="K62" s="267"/>
    </row>
    <row r="63" spans="2:11" s="1" customFormat="1" ht="15" customHeight="1">
      <c r="B63" s="266"/>
      <c r="C63" s="271"/>
      <c r="D63" s="397" t="s">
        <v>1610</v>
      </c>
      <c r="E63" s="397"/>
      <c r="F63" s="397"/>
      <c r="G63" s="397"/>
      <c r="H63" s="397"/>
      <c r="I63" s="397"/>
      <c r="J63" s="397"/>
      <c r="K63" s="267"/>
    </row>
    <row r="64" spans="2:11" s="1" customFormat="1" ht="12.75" customHeight="1">
      <c r="B64" s="266"/>
      <c r="C64" s="271"/>
      <c r="D64" s="271"/>
      <c r="E64" s="274"/>
      <c r="F64" s="271"/>
      <c r="G64" s="271"/>
      <c r="H64" s="271"/>
      <c r="I64" s="271"/>
      <c r="J64" s="271"/>
      <c r="K64" s="267"/>
    </row>
    <row r="65" spans="2:11" s="1" customFormat="1" ht="15" customHeight="1">
      <c r="B65" s="266"/>
      <c r="C65" s="271"/>
      <c r="D65" s="397" t="s">
        <v>1611</v>
      </c>
      <c r="E65" s="397"/>
      <c r="F65" s="397"/>
      <c r="G65" s="397"/>
      <c r="H65" s="397"/>
      <c r="I65" s="397"/>
      <c r="J65" s="397"/>
      <c r="K65" s="267"/>
    </row>
    <row r="66" spans="2:11" s="1" customFormat="1" ht="15" customHeight="1">
      <c r="B66" s="266"/>
      <c r="C66" s="271"/>
      <c r="D66" s="399" t="s">
        <v>1612</v>
      </c>
      <c r="E66" s="399"/>
      <c r="F66" s="399"/>
      <c r="G66" s="399"/>
      <c r="H66" s="399"/>
      <c r="I66" s="399"/>
      <c r="J66" s="399"/>
      <c r="K66" s="267"/>
    </row>
    <row r="67" spans="2:11" s="1" customFormat="1" ht="15" customHeight="1">
      <c r="B67" s="266"/>
      <c r="C67" s="271"/>
      <c r="D67" s="397" t="s">
        <v>1613</v>
      </c>
      <c r="E67" s="397"/>
      <c r="F67" s="397"/>
      <c r="G67" s="397"/>
      <c r="H67" s="397"/>
      <c r="I67" s="397"/>
      <c r="J67" s="397"/>
      <c r="K67" s="267"/>
    </row>
    <row r="68" spans="2:11" s="1" customFormat="1" ht="15" customHeight="1">
      <c r="B68" s="266"/>
      <c r="C68" s="271"/>
      <c r="D68" s="397" t="s">
        <v>1614</v>
      </c>
      <c r="E68" s="397"/>
      <c r="F68" s="397"/>
      <c r="G68" s="397"/>
      <c r="H68" s="397"/>
      <c r="I68" s="397"/>
      <c r="J68" s="397"/>
      <c r="K68" s="267"/>
    </row>
    <row r="69" spans="2:11" s="1" customFormat="1" ht="15" customHeight="1">
      <c r="B69" s="266"/>
      <c r="C69" s="271"/>
      <c r="D69" s="397" t="s">
        <v>1615</v>
      </c>
      <c r="E69" s="397"/>
      <c r="F69" s="397"/>
      <c r="G69" s="397"/>
      <c r="H69" s="397"/>
      <c r="I69" s="397"/>
      <c r="J69" s="397"/>
      <c r="K69" s="267"/>
    </row>
    <row r="70" spans="2:11" s="1" customFormat="1" ht="15" customHeight="1">
      <c r="B70" s="266"/>
      <c r="C70" s="271"/>
      <c r="D70" s="397" t="s">
        <v>1616</v>
      </c>
      <c r="E70" s="397"/>
      <c r="F70" s="397"/>
      <c r="G70" s="397"/>
      <c r="H70" s="397"/>
      <c r="I70" s="397"/>
      <c r="J70" s="397"/>
      <c r="K70" s="267"/>
    </row>
    <row r="71" spans="2:11" s="1" customFormat="1" ht="12.75" customHeight="1">
      <c r="B71" s="275"/>
      <c r="C71" s="276"/>
      <c r="D71" s="276"/>
      <c r="E71" s="276"/>
      <c r="F71" s="276"/>
      <c r="G71" s="276"/>
      <c r="H71" s="276"/>
      <c r="I71" s="276"/>
      <c r="J71" s="276"/>
      <c r="K71" s="277"/>
    </row>
    <row r="72" spans="2:11" s="1" customFormat="1" ht="18.75" customHeight="1">
      <c r="B72" s="278"/>
      <c r="C72" s="278"/>
      <c r="D72" s="278"/>
      <c r="E72" s="278"/>
      <c r="F72" s="278"/>
      <c r="G72" s="278"/>
      <c r="H72" s="278"/>
      <c r="I72" s="278"/>
      <c r="J72" s="278"/>
      <c r="K72" s="279"/>
    </row>
    <row r="73" spans="2:11" s="1" customFormat="1" ht="18.75" customHeight="1">
      <c r="B73" s="279"/>
      <c r="C73" s="279"/>
      <c r="D73" s="279"/>
      <c r="E73" s="279"/>
      <c r="F73" s="279"/>
      <c r="G73" s="279"/>
      <c r="H73" s="279"/>
      <c r="I73" s="279"/>
      <c r="J73" s="279"/>
      <c r="K73" s="279"/>
    </row>
    <row r="74" spans="2:11" s="1" customFormat="1" ht="7.5" customHeight="1">
      <c r="B74" s="280"/>
      <c r="C74" s="281"/>
      <c r="D74" s="281"/>
      <c r="E74" s="281"/>
      <c r="F74" s="281"/>
      <c r="G74" s="281"/>
      <c r="H74" s="281"/>
      <c r="I74" s="281"/>
      <c r="J74" s="281"/>
      <c r="K74" s="282"/>
    </row>
    <row r="75" spans="2:11" s="1" customFormat="1" ht="45" customHeight="1">
      <c r="B75" s="283"/>
      <c r="C75" s="392" t="s">
        <v>1617</v>
      </c>
      <c r="D75" s="392"/>
      <c r="E75" s="392"/>
      <c r="F75" s="392"/>
      <c r="G75" s="392"/>
      <c r="H75" s="392"/>
      <c r="I75" s="392"/>
      <c r="J75" s="392"/>
      <c r="K75" s="284"/>
    </row>
    <row r="76" spans="2:11" s="1" customFormat="1" ht="17.25" customHeight="1">
      <c r="B76" s="283"/>
      <c r="C76" s="285" t="s">
        <v>1618</v>
      </c>
      <c r="D76" s="285"/>
      <c r="E76" s="285"/>
      <c r="F76" s="285" t="s">
        <v>1619</v>
      </c>
      <c r="G76" s="286"/>
      <c r="H76" s="285" t="s">
        <v>58</v>
      </c>
      <c r="I76" s="285" t="s">
        <v>61</v>
      </c>
      <c r="J76" s="285" t="s">
        <v>1620</v>
      </c>
      <c r="K76" s="284"/>
    </row>
    <row r="77" spans="2:11" s="1" customFormat="1" ht="17.25" customHeight="1">
      <c r="B77" s="283"/>
      <c r="C77" s="287" t="s">
        <v>1621</v>
      </c>
      <c r="D77" s="287"/>
      <c r="E77" s="287"/>
      <c r="F77" s="288" t="s">
        <v>1622</v>
      </c>
      <c r="G77" s="289"/>
      <c r="H77" s="287"/>
      <c r="I77" s="287"/>
      <c r="J77" s="287" t="s">
        <v>1623</v>
      </c>
      <c r="K77" s="284"/>
    </row>
    <row r="78" spans="2:11" s="1" customFormat="1" ht="5.25" customHeight="1">
      <c r="B78" s="283"/>
      <c r="C78" s="290"/>
      <c r="D78" s="290"/>
      <c r="E78" s="290"/>
      <c r="F78" s="290"/>
      <c r="G78" s="291"/>
      <c r="H78" s="290"/>
      <c r="I78" s="290"/>
      <c r="J78" s="290"/>
      <c r="K78" s="284"/>
    </row>
    <row r="79" spans="2:11" s="1" customFormat="1" ht="15" customHeight="1">
      <c r="B79" s="283"/>
      <c r="C79" s="272" t="s">
        <v>57</v>
      </c>
      <c r="D79" s="292"/>
      <c r="E79" s="292"/>
      <c r="F79" s="293" t="s">
        <v>1624</v>
      </c>
      <c r="G79" s="294"/>
      <c r="H79" s="272" t="s">
        <v>1625</v>
      </c>
      <c r="I79" s="272" t="s">
        <v>1626</v>
      </c>
      <c r="J79" s="272">
        <v>20</v>
      </c>
      <c r="K79" s="284"/>
    </row>
    <row r="80" spans="2:11" s="1" customFormat="1" ht="15" customHeight="1">
      <c r="B80" s="283"/>
      <c r="C80" s="272" t="s">
        <v>1627</v>
      </c>
      <c r="D80" s="272"/>
      <c r="E80" s="272"/>
      <c r="F80" s="293" t="s">
        <v>1624</v>
      </c>
      <c r="G80" s="294"/>
      <c r="H80" s="272" t="s">
        <v>1628</v>
      </c>
      <c r="I80" s="272" t="s">
        <v>1626</v>
      </c>
      <c r="J80" s="272">
        <v>120</v>
      </c>
      <c r="K80" s="284"/>
    </row>
    <row r="81" spans="2:11" s="1" customFormat="1" ht="15" customHeight="1">
      <c r="B81" s="295"/>
      <c r="C81" s="272" t="s">
        <v>1629</v>
      </c>
      <c r="D81" s="272"/>
      <c r="E81" s="272"/>
      <c r="F81" s="293" t="s">
        <v>1630</v>
      </c>
      <c r="G81" s="294"/>
      <c r="H81" s="272" t="s">
        <v>1631</v>
      </c>
      <c r="I81" s="272" t="s">
        <v>1626</v>
      </c>
      <c r="J81" s="272">
        <v>50</v>
      </c>
      <c r="K81" s="284"/>
    </row>
    <row r="82" spans="2:11" s="1" customFormat="1" ht="15" customHeight="1">
      <c r="B82" s="295"/>
      <c r="C82" s="272" t="s">
        <v>1632</v>
      </c>
      <c r="D82" s="272"/>
      <c r="E82" s="272"/>
      <c r="F82" s="293" t="s">
        <v>1624</v>
      </c>
      <c r="G82" s="294"/>
      <c r="H82" s="272" t="s">
        <v>1633</v>
      </c>
      <c r="I82" s="272" t="s">
        <v>1634</v>
      </c>
      <c r="J82" s="272"/>
      <c r="K82" s="284"/>
    </row>
    <row r="83" spans="2:11" s="1" customFormat="1" ht="15" customHeight="1">
      <c r="B83" s="295"/>
      <c r="C83" s="296" t="s">
        <v>1635</v>
      </c>
      <c r="D83" s="296"/>
      <c r="E83" s="296"/>
      <c r="F83" s="297" t="s">
        <v>1630</v>
      </c>
      <c r="G83" s="296"/>
      <c r="H83" s="296" t="s">
        <v>1636</v>
      </c>
      <c r="I83" s="296" t="s">
        <v>1626</v>
      </c>
      <c r="J83" s="296">
        <v>15</v>
      </c>
      <c r="K83" s="284"/>
    </row>
    <row r="84" spans="2:11" s="1" customFormat="1" ht="15" customHeight="1">
      <c r="B84" s="295"/>
      <c r="C84" s="296" t="s">
        <v>1637</v>
      </c>
      <c r="D84" s="296"/>
      <c r="E84" s="296"/>
      <c r="F84" s="297" t="s">
        <v>1630</v>
      </c>
      <c r="G84" s="296"/>
      <c r="H84" s="296" t="s">
        <v>1638</v>
      </c>
      <c r="I84" s="296" t="s">
        <v>1626</v>
      </c>
      <c r="J84" s="296">
        <v>15</v>
      </c>
      <c r="K84" s="284"/>
    </row>
    <row r="85" spans="2:11" s="1" customFormat="1" ht="15" customHeight="1">
      <c r="B85" s="295"/>
      <c r="C85" s="296" t="s">
        <v>1639</v>
      </c>
      <c r="D85" s="296"/>
      <c r="E85" s="296"/>
      <c r="F85" s="297" t="s">
        <v>1630</v>
      </c>
      <c r="G85" s="296"/>
      <c r="H85" s="296" t="s">
        <v>1640</v>
      </c>
      <c r="I85" s="296" t="s">
        <v>1626</v>
      </c>
      <c r="J85" s="296">
        <v>20</v>
      </c>
      <c r="K85" s="284"/>
    </row>
    <row r="86" spans="2:11" s="1" customFormat="1" ht="15" customHeight="1">
      <c r="B86" s="295"/>
      <c r="C86" s="296" t="s">
        <v>1641</v>
      </c>
      <c r="D86" s="296"/>
      <c r="E86" s="296"/>
      <c r="F86" s="297" t="s">
        <v>1630</v>
      </c>
      <c r="G86" s="296"/>
      <c r="H86" s="296" t="s">
        <v>1642</v>
      </c>
      <c r="I86" s="296" t="s">
        <v>1626</v>
      </c>
      <c r="J86" s="296">
        <v>20</v>
      </c>
      <c r="K86" s="284"/>
    </row>
    <row r="87" spans="2:11" s="1" customFormat="1" ht="15" customHeight="1">
      <c r="B87" s="295"/>
      <c r="C87" s="272" t="s">
        <v>1643</v>
      </c>
      <c r="D87" s="272"/>
      <c r="E87" s="272"/>
      <c r="F87" s="293" t="s">
        <v>1630</v>
      </c>
      <c r="G87" s="294"/>
      <c r="H87" s="272" t="s">
        <v>1644</v>
      </c>
      <c r="I87" s="272" t="s">
        <v>1626</v>
      </c>
      <c r="J87" s="272">
        <v>50</v>
      </c>
      <c r="K87" s="284"/>
    </row>
    <row r="88" spans="2:11" s="1" customFormat="1" ht="15" customHeight="1">
      <c r="B88" s="295"/>
      <c r="C88" s="272" t="s">
        <v>1645</v>
      </c>
      <c r="D88" s="272"/>
      <c r="E88" s="272"/>
      <c r="F88" s="293" t="s">
        <v>1630</v>
      </c>
      <c r="G88" s="294"/>
      <c r="H88" s="272" t="s">
        <v>1646</v>
      </c>
      <c r="I88" s="272" t="s">
        <v>1626</v>
      </c>
      <c r="J88" s="272">
        <v>20</v>
      </c>
      <c r="K88" s="284"/>
    </row>
    <row r="89" spans="2:11" s="1" customFormat="1" ht="15" customHeight="1">
      <c r="B89" s="295"/>
      <c r="C89" s="272" t="s">
        <v>1647</v>
      </c>
      <c r="D89" s="272"/>
      <c r="E89" s="272"/>
      <c r="F89" s="293" t="s">
        <v>1630</v>
      </c>
      <c r="G89" s="294"/>
      <c r="H89" s="272" t="s">
        <v>1648</v>
      </c>
      <c r="I89" s="272" t="s">
        <v>1626</v>
      </c>
      <c r="J89" s="272">
        <v>20</v>
      </c>
      <c r="K89" s="284"/>
    </row>
    <row r="90" spans="2:11" s="1" customFormat="1" ht="15" customHeight="1">
      <c r="B90" s="295"/>
      <c r="C90" s="272" t="s">
        <v>1649</v>
      </c>
      <c r="D90" s="272"/>
      <c r="E90" s="272"/>
      <c r="F90" s="293" t="s">
        <v>1630</v>
      </c>
      <c r="G90" s="294"/>
      <c r="H90" s="272" t="s">
        <v>1650</v>
      </c>
      <c r="I90" s="272" t="s">
        <v>1626</v>
      </c>
      <c r="J90" s="272">
        <v>50</v>
      </c>
      <c r="K90" s="284"/>
    </row>
    <row r="91" spans="2:11" s="1" customFormat="1" ht="15" customHeight="1">
      <c r="B91" s="295"/>
      <c r="C91" s="272" t="s">
        <v>1651</v>
      </c>
      <c r="D91" s="272"/>
      <c r="E91" s="272"/>
      <c r="F91" s="293" t="s">
        <v>1630</v>
      </c>
      <c r="G91" s="294"/>
      <c r="H91" s="272" t="s">
        <v>1651</v>
      </c>
      <c r="I91" s="272" t="s">
        <v>1626</v>
      </c>
      <c r="J91" s="272">
        <v>50</v>
      </c>
      <c r="K91" s="284"/>
    </row>
    <row r="92" spans="2:11" s="1" customFormat="1" ht="15" customHeight="1">
      <c r="B92" s="295"/>
      <c r="C92" s="272" t="s">
        <v>1652</v>
      </c>
      <c r="D92" s="272"/>
      <c r="E92" s="272"/>
      <c r="F92" s="293" t="s">
        <v>1630</v>
      </c>
      <c r="G92" s="294"/>
      <c r="H92" s="272" t="s">
        <v>1653</v>
      </c>
      <c r="I92" s="272" t="s">
        <v>1626</v>
      </c>
      <c r="J92" s="272">
        <v>255</v>
      </c>
      <c r="K92" s="284"/>
    </row>
    <row r="93" spans="2:11" s="1" customFormat="1" ht="15" customHeight="1">
      <c r="B93" s="295"/>
      <c r="C93" s="272" t="s">
        <v>1654</v>
      </c>
      <c r="D93" s="272"/>
      <c r="E93" s="272"/>
      <c r="F93" s="293" t="s">
        <v>1624</v>
      </c>
      <c r="G93" s="294"/>
      <c r="H93" s="272" t="s">
        <v>1655</v>
      </c>
      <c r="I93" s="272" t="s">
        <v>1656</v>
      </c>
      <c r="J93" s="272"/>
      <c r="K93" s="284"/>
    </row>
    <row r="94" spans="2:11" s="1" customFormat="1" ht="15" customHeight="1">
      <c r="B94" s="295"/>
      <c r="C94" s="272" t="s">
        <v>1657</v>
      </c>
      <c r="D94" s="272"/>
      <c r="E94" s="272"/>
      <c r="F94" s="293" t="s">
        <v>1624</v>
      </c>
      <c r="G94" s="294"/>
      <c r="H94" s="272" t="s">
        <v>1658</v>
      </c>
      <c r="I94" s="272" t="s">
        <v>1659</v>
      </c>
      <c r="J94" s="272"/>
      <c r="K94" s="284"/>
    </row>
    <row r="95" spans="2:11" s="1" customFormat="1" ht="15" customHeight="1">
      <c r="B95" s="295"/>
      <c r="C95" s="272" t="s">
        <v>1660</v>
      </c>
      <c r="D95" s="272"/>
      <c r="E95" s="272"/>
      <c r="F95" s="293" t="s">
        <v>1624</v>
      </c>
      <c r="G95" s="294"/>
      <c r="H95" s="272" t="s">
        <v>1660</v>
      </c>
      <c r="I95" s="272" t="s">
        <v>1659</v>
      </c>
      <c r="J95" s="272"/>
      <c r="K95" s="284"/>
    </row>
    <row r="96" spans="2:11" s="1" customFormat="1" ht="15" customHeight="1">
      <c r="B96" s="295"/>
      <c r="C96" s="272" t="s">
        <v>42</v>
      </c>
      <c r="D96" s="272"/>
      <c r="E96" s="272"/>
      <c r="F96" s="293" t="s">
        <v>1624</v>
      </c>
      <c r="G96" s="294"/>
      <c r="H96" s="272" t="s">
        <v>1661</v>
      </c>
      <c r="I96" s="272" t="s">
        <v>1659</v>
      </c>
      <c r="J96" s="272"/>
      <c r="K96" s="284"/>
    </row>
    <row r="97" spans="2:11" s="1" customFormat="1" ht="15" customHeight="1">
      <c r="B97" s="295"/>
      <c r="C97" s="272" t="s">
        <v>52</v>
      </c>
      <c r="D97" s="272"/>
      <c r="E97" s="272"/>
      <c r="F97" s="293" t="s">
        <v>1624</v>
      </c>
      <c r="G97" s="294"/>
      <c r="H97" s="272" t="s">
        <v>1662</v>
      </c>
      <c r="I97" s="272" t="s">
        <v>1659</v>
      </c>
      <c r="J97" s="272"/>
      <c r="K97" s="284"/>
    </row>
    <row r="98" spans="2:11" s="1" customFormat="1" ht="15" customHeight="1">
      <c r="B98" s="298"/>
      <c r="C98" s="299"/>
      <c r="D98" s="299"/>
      <c r="E98" s="299"/>
      <c r="F98" s="299"/>
      <c r="G98" s="299"/>
      <c r="H98" s="299"/>
      <c r="I98" s="299"/>
      <c r="J98" s="299"/>
      <c r="K98" s="300"/>
    </row>
    <row r="99" spans="2:11" s="1" customFormat="1" ht="18.75" customHeight="1">
      <c r="B99" s="301"/>
      <c r="C99" s="302"/>
      <c r="D99" s="302"/>
      <c r="E99" s="302"/>
      <c r="F99" s="302"/>
      <c r="G99" s="302"/>
      <c r="H99" s="302"/>
      <c r="I99" s="302"/>
      <c r="J99" s="302"/>
      <c r="K99" s="301"/>
    </row>
    <row r="100" spans="2:11" s="1" customFormat="1" ht="18.75" customHeight="1"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</row>
    <row r="101" spans="2:11" s="1" customFormat="1" ht="7.5" customHeight="1">
      <c r="B101" s="280"/>
      <c r="C101" s="281"/>
      <c r="D101" s="281"/>
      <c r="E101" s="281"/>
      <c r="F101" s="281"/>
      <c r="G101" s="281"/>
      <c r="H101" s="281"/>
      <c r="I101" s="281"/>
      <c r="J101" s="281"/>
      <c r="K101" s="282"/>
    </row>
    <row r="102" spans="2:11" s="1" customFormat="1" ht="45" customHeight="1">
      <c r="B102" s="283"/>
      <c r="C102" s="392" t="s">
        <v>1663</v>
      </c>
      <c r="D102" s="392"/>
      <c r="E102" s="392"/>
      <c r="F102" s="392"/>
      <c r="G102" s="392"/>
      <c r="H102" s="392"/>
      <c r="I102" s="392"/>
      <c r="J102" s="392"/>
      <c r="K102" s="284"/>
    </row>
    <row r="103" spans="2:11" s="1" customFormat="1" ht="17.25" customHeight="1">
      <c r="B103" s="283"/>
      <c r="C103" s="285" t="s">
        <v>1618</v>
      </c>
      <c r="D103" s="285"/>
      <c r="E103" s="285"/>
      <c r="F103" s="285" t="s">
        <v>1619</v>
      </c>
      <c r="G103" s="286"/>
      <c r="H103" s="285" t="s">
        <v>58</v>
      </c>
      <c r="I103" s="285" t="s">
        <v>61</v>
      </c>
      <c r="J103" s="285" t="s">
        <v>1620</v>
      </c>
      <c r="K103" s="284"/>
    </row>
    <row r="104" spans="2:11" s="1" customFormat="1" ht="17.25" customHeight="1">
      <c r="B104" s="283"/>
      <c r="C104" s="287" t="s">
        <v>1621</v>
      </c>
      <c r="D104" s="287"/>
      <c r="E104" s="287"/>
      <c r="F104" s="288" t="s">
        <v>1622</v>
      </c>
      <c r="G104" s="289"/>
      <c r="H104" s="287"/>
      <c r="I104" s="287"/>
      <c r="J104" s="287" t="s">
        <v>1623</v>
      </c>
      <c r="K104" s="284"/>
    </row>
    <row r="105" spans="2:11" s="1" customFormat="1" ht="5.25" customHeight="1">
      <c r="B105" s="283"/>
      <c r="C105" s="285"/>
      <c r="D105" s="285"/>
      <c r="E105" s="285"/>
      <c r="F105" s="285"/>
      <c r="G105" s="303"/>
      <c r="H105" s="285"/>
      <c r="I105" s="285"/>
      <c r="J105" s="285"/>
      <c r="K105" s="284"/>
    </row>
    <row r="106" spans="2:11" s="1" customFormat="1" ht="15" customHeight="1">
      <c r="B106" s="283"/>
      <c r="C106" s="272" t="s">
        <v>57</v>
      </c>
      <c r="D106" s="292"/>
      <c r="E106" s="292"/>
      <c r="F106" s="293" t="s">
        <v>1624</v>
      </c>
      <c r="G106" s="272"/>
      <c r="H106" s="272" t="s">
        <v>1664</v>
      </c>
      <c r="I106" s="272" t="s">
        <v>1626</v>
      </c>
      <c r="J106" s="272">
        <v>20</v>
      </c>
      <c r="K106" s="284"/>
    </row>
    <row r="107" spans="2:11" s="1" customFormat="1" ht="15" customHeight="1">
      <c r="B107" s="283"/>
      <c r="C107" s="272" t="s">
        <v>1627</v>
      </c>
      <c r="D107" s="272"/>
      <c r="E107" s="272"/>
      <c r="F107" s="293" t="s">
        <v>1624</v>
      </c>
      <c r="G107" s="272"/>
      <c r="H107" s="272" t="s">
        <v>1664</v>
      </c>
      <c r="I107" s="272" t="s">
        <v>1626</v>
      </c>
      <c r="J107" s="272">
        <v>120</v>
      </c>
      <c r="K107" s="284"/>
    </row>
    <row r="108" spans="2:11" s="1" customFormat="1" ht="15" customHeight="1">
      <c r="B108" s="295"/>
      <c r="C108" s="272" t="s">
        <v>1629</v>
      </c>
      <c r="D108" s="272"/>
      <c r="E108" s="272"/>
      <c r="F108" s="293" t="s">
        <v>1630</v>
      </c>
      <c r="G108" s="272"/>
      <c r="H108" s="272" t="s">
        <v>1664</v>
      </c>
      <c r="I108" s="272" t="s">
        <v>1626</v>
      </c>
      <c r="J108" s="272">
        <v>50</v>
      </c>
      <c r="K108" s="284"/>
    </row>
    <row r="109" spans="2:11" s="1" customFormat="1" ht="15" customHeight="1">
      <c r="B109" s="295"/>
      <c r="C109" s="272" t="s">
        <v>1632</v>
      </c>
      <c r="D109" s="272"/>
      <c r="E109" s="272"/>
      <c r="F109" s="293" t="s">
        <v>1624</v>
      </c>
      <c r="G109" s="272"/>
      <c r="H109" s="272" t="s">
        <v>1664</v>
      </c>
      <c r="I109" s="272" t="s">
        <v>1634</v>
      </c>
      <c r="J109" s="272"/>
      <c r="K109" s="284"/>
    </row>
    <row r="110" spans="2:11" s="1" customFormat="1" ht="15" customHeight="1">
      <c r="B110" s="295"/>
      <c r="C110" s="272" t="s">
        <v>1643</v>
      </c>
      <c r="D110" s="272"/>
      <c r="E110" s="272"/>
      <c r="F110" s="293" t="s">
        <v>1630</v>
      </c>
      <c r="G110" s="272"/>
      <c r="H110" s="272" t="s">
        <v>1664</v>
      </c>
      <c r="I110" s="272" t="s">
        <v>1626</v>
      </c>
      <c r="J110" s="272">
        <v>50</v>
      </c>
      <c r="K110" s="284"/>
    </row>
    <row r="111" spans="2:11" s="1" customFormat="1" ht="15" customHeight="1">
      <c r="B111" s="295"/>
      <c r="C111" s="272" t="s">
        <v>1651</v>
      </c>
      <c r="D111" s="272"/>
      <c r="E111" s="272"/>
      <c r="F111" s="293" t="s">
        <v>1630</v>
      </c>
      <c r="G111" s="272"/>
      <c r="H111" s="272" t="s">
        <v>1664</v>
      </c>
      <c r="I111" s="272" t="s">
        <v>1626</v>
      </c>
      <c r="J111" s="272">
        <v>50</v>
      </c>
      <c r="K111" s="284"/>
    </row>
    <row r="112" spans="2:11" s="1" customFormat="1" ht="15" customHeight="1">
      <c r="B112" s="295"/>
      <c r="C112" s="272" t="s">
        <v>1649</v>
      </c>
      <c r="D112" s="272"/>
      <c r="E112" s="272"/>
      <c r="F112" s="293" t="s">
        <v>1630</v>
      </c>
      <c r="G112" s="272"/>
      <c r="H112" s="272" t="s">
        <v>1664</v>
      </c>
      <c r="I112" s="272" t="s">
        <v>1626</v>
      </c>
      <c r="J112" s="272">
        <v>50</v>
      </c>
      <c r="K112" s="284"/>
    </row>
    <row r="113" spans="2:11" s="1" customFormat="1" ht="15" customHeight="1">
      <c r="B113" s="295"/>
      <c r="C113" s="272" t="s">
        <v>57</v>
      </c>
      <c r="D113" s="272"/>
      <c r="E113" s="272"/>
      <c r="F113" s="293" t="s">
        <v>1624</v>
      </c>
      <c r="G113" s="272"/>
      <c r="H113" s="272" t="s">
        <v>1665</v>
      </c>
      <c r="I113" s="272" t="s">
        <v>1626</v>
      </c>
      <c r="J113" s="272">
        <v>20</v>
      </c>
      <c r="K113" s="284"/>
    </row>
    <row r="114" spans="2:11" s="1" customFormat="1" ht="15" customHeight="1">
      <c r="B114" s="295"/>
      <c r="C114" s="272" t="s">
        <v>1666</v>
      </c>
      <c r="D114" s="272"/>
      <c r="E114" s="272"/>
      <c r="F114" s="293" t="s">
        <v>1624</v>
      </c>
      <c r="G114" s="272"/>
      <c r="H114" s="272" t="s">
        <v>1667</v>
      </c>
      <c r="I114" s="272" t="s">
        <v>1626</v>
      </c>
      <c r="J114" s="272">
        <v>120</v>
      </c>
      <c r="K114" s="284"/>
    </row>
    <row r="115" spans="2:11" s="1" customFormat="1" ht="15" customHeight="1">
      <c r="B115" s="295"/>
      <c r="C115" s="272" t="s">
        <v>42</v>
      </c>
      <c r="D115" s="272"/>
      <c r="E115" s="272"/>
      <c r="F115" s="293" t="s">
        <v>1624</v>
      </c>
      <c r="G115" s="272"/>
      <c r="H115" s="272" t="s">
        <v>1668</v>
      </c>
      <c r="I115" s="272" t="s">
        <v>1659</v>
      </c>
      <c r="J115" s="272"/>
      <c r="K115" s="284"/>
    </row>
    <row r="116" spans="2:11" s="1" customFormat="1" ht="15" customHeight="1">
      <c r="B116" s="295"/>
      <c r="C116" s="272" t="s">
        <v>52</v>
      </c>
      <c r="D116" s="272"/>
      <c r="E116" s="272"/>
      <c r="F116" s="293" t="s">
        <v>1624</v>
      </c>
      <c r="G116" s="272"/>
      <c r="H116" s="272" t="s">
        <v>1669</v>
      </c>
      <c r="I116" s="272" t="s">
        <v>1659</v>
      </c>
      <c r="J116" s="272"/>
      <c r="K116" s="284"/>
    </row>
    <row r="117" spans="2:11" s="1" customFormat="1" ht="15" customHeight="1">
      <c r="B117" s="295"/>
      <c r="C117" s="272" t="s">
        <v>61</v>
      </c>
      <c r="D117" s="272"/>
      <c r="E117" s="272"/>
      <c r="F117" s="293" t="s">
        <v>1624</v>
      </c>
      <c r="G117" s="272"/>
      <c r="H117" s="272" t="s">
        <v>1670</v>
      </c>
      <c r="I117" s="272" t="s">
        <v>1671</v>
      </c>
      <c r="J117" s="272"/>
      <c r="K117" s="284"/>
    </row>
    <row r="118" spans="2:11" s="1" customFormat="1" ht="15" customHeight="1">
      <c r="B118" s="298"/>
      <c r="C118" s="304"/>
      <c r="D118" s="304"/>
      <c r="E118" s="304"/>
      <c r="F118" s="304"/>
      <c r="G118" s="304"/>
      <c r="H118" s="304"/>
      <c r="I118" s="304"/>
      <c r="J118" s="304"/>
      <c r="K118" s="300"/>
    </row>
    <row r="119" spans="2:11" s="1" customFormat="1" ht="18.75" customHeight="1">
      <c r="B119" s="305"/>
      <c r="C119" s="306"/>
      <c r="D119" s="306"/>
      <c r="E119" s="306"/>
      <c r="F119" s="307"/>
      <c r="G119" s="306"/>
      <c r="H119" s="306"/>
      <c r="I119" s="306"/>
      <c r="J119" s="306"/>
      <c r="K119" s="305"/>
    </row>
    <row r="120" spans="2:11" s="1" customFormat="1" ht="18.75" customHeight="1"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</row>
    <row r="121" spans="2:11" s="1" customFormat="1" ht="7.5" customHeight="1">
      <c r="B121" s="308"/>
      <c r="C121" s="309"/>
      <c r="D121" s="309"/>
      <c r="E121" s="309"/>
      <c r="F121" s="309"/>
      <c r="G121" s="309"/>
      <c r="H121" s="309"/>
      <c r="I121" s="309"/>
      <c r="J121" s="309"/>
      <c r="K121" s="310"/>
    </row>
    <row r="122" spans="2:11" s="1" customFormat="1" ht="45" customHeight="1">
      <c r="B122" s="311"/>
      <c r="C122" s="393" t="s">
        <v>1672</v>
      </c>
      <c r="D122" s="393"/>
      <c r="E122" s="393"/>
      <c r="F122" s="393"/>
      <c r="G122" s="393"/>
      <c r="H122" s="393"/>
      <c r="I122" s="393"/>
      <c r="J122" s="393"/>
      <c r="K122" s="312"/>
    </row>
    <row r="123" spans="2:11" s="1" customFormat="1" ht="17.25" customHeight="1">
      <c r="B123" s="313"/>
      <c r="C123" s="285" t="s">
        <v>1618</v>
      </c>
      <c r="D123" s="285"/>
      <c r="E123" s="285"/>
      <c r="F123" s="285" t="s">
        <v>1619</v>
      </c>
      <c r="G123" s="286"/>
      <c r="H123" s="285" t="s">
        <v>58</v>
      </c>
      <c r="I123" s="285" t="s">
        <v>61</v>
      </c>
      <c r="J123" s="285" t="s">
        <v>1620</v>
      </c>
      <c r="K123" s="314"/>
    </row>
    <row r="124" spans="2:11" s="1" customFormat="1" ht="17.25" customHeight="1">
      <c r="B124" s="313"/>
      <c r="C124" s="287" t="s">
        <v>1621</v>
      </c>
      <c r="D124" s="287"/>
      <c r="E124" s="287"/>
      <c r="F124" s="288" t="s">
        <v>1622</v>
      </c>
      <c r="G124" s="289"/>
      <c r="H124" s="287"/>
      <c r="I124" s="287"/>
      <c r="J124" s="287" t="s">
        <v>1623</v>
      </c>
      <c r="K124" s="314"/>
    </row>
    <row r="125" spans="2:11" s="1" customFormat="1" ht="5.25" customHeight="1">
      <c r="B125" s="315"/>
      <c r="C125" s="290"/>
      <c r="D125" s="290"/>
      <c r="E125" s="290"/>
      <c r="F125" s="290"/>
      <c r="G125" s="316"/>
      <c r="H125" s="290"/>
      <c r="I125" s="290"/>
      <c r="J125" s="290"/>
      <c r="K125" s="317"/>
    </row>
    <row r="126" spans="2:11" s="1" customFormat="1" ht="15" customHeight="1">
      <c r="B126" s="315"/>
      <c r="C126" s="272" t="s">
        <v>1627</v>
      </c>
      <c r="D126" s="292"/>
      <c r="E126" s="292"/>
      <c r="F126" s="293" t="s">
        <v>1624</v>
      </c>
      <c r="G126" s="272"/>
      <c r="H126" s="272" t="s">
        <v>1664</v>
      </c>
      <c r="I126" s="272" t="s">
        <v>1626</v>
      </c>
      <c r="J126" s="272">
        <v>120</v>
      </c>
      <c r="K126" s="318"/>
    </row>
    <row r="127" spans="2:11" s="1" customFormat="1" ht="15" customHeight="1">
      <c r="B127" s="315"/>
      <c r="C127" s="272" t="s">
        <v>1673</v>
      </c>
      <c r="D127" s="272"/>
      <c r="E127" s="272"/>
      <c r="F127" s="293" t="s">
        <v>1624</v>
      </c>
      <c r="G127" s="272"/>
      <c r="H127" s="272" t="s">
        <v>1674</v>
      </c>
      <c r="I127" s="272" t="s">
        <v>1626</v>
      </c>
      <c r="J127" s="272" t="s">
        <v>1675</v>
      </c>
      <c r="K127" s="318"/>
    </row>
    <row r="128" spans="2:11" s="1" customFormat="1" ht="15" customHeight="1">
      <c r="B128" s="315"/>
      <c r="C128" s="272" t="s">
        <v>1572</v>
      </c>
      <c r="D128" s="272"/>
      <c r="E128" s="272"/>
      <c r="F128" s="293" t="s">
        <v>1624</v>
      </c>
      <c r="G128" s="272"/>
      <c r="H128" s="272" t="s">
        <v>1676</v>
      </c>
      <c r="I128" s="272" t="s">
        <v>1626</v>
      </c>
      <c r="J128" s="272" t="s">
        <v>1675</v>
      </c>
      <c r="K128" s="318"/>
    </row>
    <row r="129" spans="2:11" s="1" customFormat="1" ht="15" customHeight="1">
      <c r="B129" s="315"/>
      <c r="C129" s="272" t="s">
        <v>1635</v>
      </c>
      <c r="D129" s="272"/>
      <c r="E129" s="272"/>
      <c r="F129" s="293" t="s">
        <v>1630</v>
      </c>
      <c r="G129" s="272"/>
      <c r="H129" s="272" t="s">
        <v>1636</v>
      </c>
      <c r="I129" s="272" t="s">
        <v>1626</v>
      </c>
      <c r="J129" s="272">
        <v>15</v>
      </c>
      <c r="K129" s="318"/>
    </row>
    <row r="130" spans="2:11" s="1" customFormat="1" ht="15" customHeight="1">
      <c r="B130" s="315"/>
      <c r="C130" s="296" t="s">
        <v>1637</v>
      </c>
      <c r="D130" s="296"/>
      <c r="E130" s="296"/>
      <c r="F130" s="297" t="s">
        <v>1630</v>
      </c>
      <c r="G130" s="296"/>
      <c r="H130" s="296" t="s">
        <v>1638</v>
      </c>
      <c r="I130" s="296" t="s">
        <v>1626</v>
      </c>
      <c r="J130" s="296">
        <v>15</v>
      </c>
      <c r="K130" s="318"/>
    </row>
    <row r="131" spans="2:11" s="1" customFormat="1" ht="15" customHeight="1">
      <c r="B131" s="315"/>
      <c r="C131" s="296" t="s">
        <v>1639</v>
      </c>
      <c r="D131" s="296"/>
      <c r="E131" s="296"/>
      <c r="F131" s="297" t="s">
        <v>1630</v>
      </c>
      <c r="G131" s="296"/>
      <c r="H131" s="296" t="s">
        <v>1640</v>
      </c>
      <c r="I131" s="296" t="s">
        <v>1626</v>
      </c>
      <c r="J131" s="296">
        <v>20</v>
      </c>
      <c r="K131" s="318"/>
    </row>
    <row r="132" spans="2:11" s="1" customFormat="1" ht="15" customHeight="1">
      <c r="B132" s="315"/>
      <c r="C132" s="296" t="s">
        <v>1641</v>
      </c>
      <c r="D132" s="296"/>
      <c r="E132" s="296"/>
      <c r="F132" s="297" t="s">
        <v>1630</v>
      </c>
      <c r="G132" s="296"/>
      <c r="H132" s="296" t="s">
        <v>1642</v>
      </c>
      <c r="I132" s="296" t="s">
        <v>1626</v>
      </c>
      <c r="J132" s="296">
        <v>20</v>
      </c>
      <c r="K132" s="318"/>
    </row>
    <row r="133" spans="2:11" s="1" customFormat="1" ht="15" customHeight="1">
      <c r="B133" s="315"/>
      <c r="C133" s="272" t="s">
        <v>1629</v>
      </c>
      <c r="D133" s="272"/>
      <c r="E133" s="272"/>
      <c r="F133" s="293" t="s">
        <v>1630</v>
      </c>
      <c r="G133" s="272"/>
      <c r="H133" s="272" t="s">
        <v>1664</v>
      </c>
      <c r="I133" s="272" t="s">
        <v>1626</v>
      </c>
      <c r="J133" s="272">
        <v>50</v>
      </c>
      <c r="K133" s="318"/>
    </row>
    <row r="134" spans="2:11" s="1" customFormat="1" ht="15" customHeight="1">
      <c r="B134" s="315"/>
      <c r="C134" s="272" t="s">
        <v>1643</v>
      </c>
      <c r="D134" s="272"/>
      <c r="E134" s="272"/>
      <c r="F134" s="293" t="s">
        <v>1630</v>
      </c>
      <c r="G134" s="272"/>
      <c r="H134" s="272" t="s">
        <v>1664</v>
      </c>
      <c r="I134" s="272" t="s">
        <v>1626</v>
      </c>
      <c r="J134" s="272">
        <v>50</v>
      </c>
      <c r="K134" s="318"/>
    </row>
    <row r="135" spans="2:11" s="1" customFormat="1" ht="15" customHeight="1">
      <c r="B135" s="315"/>
      <c r="C135" s="272" t="s">
        <v>1649</v>
      </c>
      <c r="D135" s="272"/>
      <c r="E135" s="272"/>
      <c r="F135" s="293" t="s">
        <v>1630</v>
      </c>
      <c r="G135" s="272"/>
      <c r="H135" s="272" t="s">
        <v>1664</v>
      </c>
      <c r="I135" s="272" t="s">
        <v>1626</v>
      </c>
      <c r="J135" s="272">
        <v>50</v>
      </c>
      <c r="K135" s="318"/>
    </row>
    <row r="136" spans="2:11" s="1" customFormat="1" ht="15" customHeight="1">
      <c r="B136" s="315"/>
      <c r="C136" s="272" t="s">
        <v>1651</v>
      </c>
      <c r="D136" s="272"/>
      <c r="E136" s="272"/>
      <c r="F136" s="293" t="s">
        <v>1630</v>
      </c>
      <c r="G136" s="272"/>
      <c r="H136" s="272" t="s">
        <v>1664</v>
      </c>
      <c r="I136" s="272" t="s">
        <v>1626</v>
      </c>
      <c r="J136" s="272">
        <v>50</v>
      </c>
      <c r="K136" s="318"/>
    </row>
    <row r="137" spans="2:11" s="1" customFormat="1" ht="15" customHeight="1">
      <c r="B137" s="315"/>
      <c r="C137" s="272" t="s">
        <v>1652</v>
      </c>
      <c r="D137" s="272"/>
      <c r="E137" s="272"/>
      <c r="F137" s="293" t="s">
        <v>1630</v>
      </c>
      <c r="G137" s="272"/>
      <c r="H137" s="272" t="s">
        <v>1677</v>
      </c>
      <c r="I137" s="272" t="s">
        <v>1626</v>
      </c>
      <c r="J137" s="272">
        <v>255</v>
      </c>
      <c r="K137" s="318"/>
    </row>
    <row r="138" spans="2:11" s="1" customFormat="1" ht="15" customHeight="1">
      <c r="B138" s="315"/>
      <c r="C138" s="272" t="s">
        <v>1654</v>
      </c>
      <c r="D138" s="272"/>
      <c r="E138" s="272"/>
      <c r="F138" s="293" t="s">
        <v>1624</v>
      </c>
      <c r="G138" s="272"/>
      <c r="H138" s="272" t="s">
        <v>1678</v>
      </c>
      <c r="I138" s="272" t="s">
        <v>1656</v>
      </c>
      <c r="J138" s="272"/>
      <c r="K138" s="318"/>
    </row>
    <row r="139" spans="2:11" s="1" customFormat="1" ht="15" customHeight="1">
      <c r="B139" s="315"/>
      <c r="C139" s="272" t="s">
        <v>1657</v>
      </c>
      <c r="D139" s="272"/>
      <c r="E139" s="272"/>
      <c r="F139" s="293" t="s">
        <v>1624</v>
      </c>
      <c r="G139" s="272"/>
      <c r="H139" s="272" t="s">
        <v>1679</v>
      </c>
      <c r="I139" s="272" t="s">
        <v>1659</v>
      </c>
      <c r="J139" s="272"/>
      <c r="K139" s="318"/>
    </row>
    <row r="140" spans="2:11" s="1" customFormat="1" ht="15" customHeight="1">
      <c r="B140" s="315"/>
      <c r="C140" s="272" t="s">
        <v>1660</v>
      </c>
      <c r="D140" s="272"/>
      <c r="E140" s="272"/>
      <c r="F140" s="293" t="s">
        <v>1624</v>
      </c>
      <c r="G140" s="272"/>
      <c r="H140" s="272" t="s">
        <v>1660</v>
      </c>
      <c r="I140" s="272" t="s">
        <v>1659</v>
      </c>
      <c r="J140" s="272"/>
      <c r="K140" s="318"/>
    </row>
    <row r="141" spans="2:11" s="1" customFormat="1" ht="15" customHeight="1">
      <c r="B141" s="315"/>
      <c r="C141" s="272" t="s">
        <v>42</v>
      </c>
      <c r="D141" s="272"/>
      <c r="E141" s="272"/>
      <c r="F141" s="293" t="s">
        <v>1624</v>
      </c>
      <c r="G141" s="272"/>
      <c r="H141" s="272" t="s">
        <v>1680</v>
      </c>
      <c r="I141" s="272" t="s">
        <v>1659</v>
      </c>
      <c r="J141" s="272"/>
      <c r="K141" s="318"/>
    </row>
    <row r="142" spans="2:11" s="1" customFormat="1" ht="15" customHeight="1">
      <c r="B142" s="315"/>
      <c r="C142" s="272" t="s">
        <v>1681</v>
      </c>
      <c r="D142" s="272"/>
      <c r="E142" s="272"/>
      <c r="F142" s="293" t="s">
        <v>1624</v>
      </c>
      <c r="G142" s="272"/>
      <c r="H142" s="272" t="s">
        <v>1682</v>
      </c>
      <c r="I142" s="272" t="s">
        <v>1659</v>
      </c>
      <c r="J142" s="272"/>
      <c r="K142" s="318"/>
    </row>
    <row r="143" spans="2:11" s="1" customFormat="1" ht="15" customHeight="1">
      <c r="B143" s="319"/>
      <c r="C143" s="320"/>
      <c r="D143" s="320"/>
      <c r="E143" s="320"/>
      <c r="F143" s="320"/>
      <c r="G143" s="320"/>
      <c r="H143" s="320"/>
      <c r="I143" s="320"/>
      <c r="J143" s="320"/>
      <c r="K143" s="321"/>
    </row>
    <row r="144" spans="2:11" s="1" customFormat="1" ht="18.75" customHeight="1">
      <c r="B144" s="306"/>
      <c r="C144" s="306"/>
      <c r="D144" s="306"/>
      <c r="E144" s="306"/>
      <c r="F144" s="307"/>
      <c r="G144" s="306"/>
      <c r="H144" s="306"/>
      <c r="I144" s="306"/>
      <c r="J144" s="306"/>
      <c r="K144" s="306"/>
    </row>
    <row r="145" spans="2:11" s="1" customFormat="1" ht="18.75" customHeight="1"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</row>
    <row r="146" spans="2:11" s="1" customFormat="1" ht="7.5" customHeight="1">
      <c r="B146" s="280"/>
      <c r="C146" s="281"/>
      <c r="D146" s="281"/>
      <c r="E146" s="281"/>
      <c r="F146" s="281"/>
      <c r="G146" s="281"/>
      <c r="H146" s="281"/>
      <c r="I146" s="281"/>
      <c r="J146" s="281"/>
      <c r="K146" s="282"/>
    </row>
    <row r="147" spans="2:11" s="1" customFormat="1" ht="45" customHeight="1">
      <c r="B147" s="283"/>
      <c r="C147" s="392" t="s">
        <v>1683</v>
      </c>
      <c r="D147" s="392"/>
      <c r="E147" s="392"/>
      <c r="F147" s="392"/>
      <c r="G147" s="392"/>
      <c r="H147" s="392"/>
      <c r="I147" s="392"/>
      <c r="J147" s="392"/>
      <c r="K147" s="284"/>
    </row>
    <row r="148" spans="2:11" s="1" customFormat="1" ht="17.25" customHeight="1">
      <c r="B148" s="283"/>
      <c r="C148" s="285" t="s">
        <v>1618</v>
      </c>
      <c r="D148" s="285"/>
      <c r="E148" s="285"/>
      <c r="F148" s="285" t="s">
        <v>1619</v>
      </c>
      <c r="G148" s="286"/>
      <c r="H148" s="285" t="s">
        <v>58</v>
      </c>
      <c r="I148" s="285" t="s">
        <v>61</v>
      </c>
      <c r="J148" s="285" t="s">
        <v>1620</v>
      </c>
      <c r="K148" s="284"/>
    </row>
    <row r="149" spans="2:11" s="1" customFormat="1" ht="17.25" customHeight="1">
      <c r="B149" s="283"/>
      <c r="C149" s="287" t="s">
        <v>1621</v>
      </c>
      <c r="D149" s="287"/>
      <c r="E149" s="287"/>
      <c r="F149" s="288" t="s">
        <v>1622</v>
      </c>
      <c r="G149" s="289"/>
      <c r="H149" s="287"/>
      <c r="I149" s="287"/>
      <c r="J149" s="287" t="s">
        <v>1623</v>
      </c>
      <c r="K149" s="284"/>
    </row>
    <row r="150" spans="2:11" s="1" customFormat="1" ht="5.25" customHeight="1">
      <c r="B150" s="295"/>
      <c r="C150" s="290"/>
      <c r="D150" s="290"/>
      <c r="E150" s="290"/>
      <c r="F150" s="290"/>
      <c r="G150" s="291"/>
      <c r="H150" s="290"/>
      <c r="I150" s="290"/>
      <c r="J150" s="290"/>
      <c r="K150" s="318"/>
    </row>
    <row r="151" spans="2:11" s="1" customFormat="1" ht="15" customHeight="1">
      <c r="B151" s="295"/>
      <c r="C151" s="322" t="s">
        <v>1627</v>
      </c>
      <c r="D151" s="272"/>
      <c r="E151" s="272"/>
      <c r="F151" s="323" t="s">
        <v>1624</v>
      </c>
      <c r="G151" s="272"/>
      <c r="H151" s="322" t="s">
        <v>1664</v>
      </c>
      <c r="I151" s="322" t="s">
        <v>1626</v>
      </c>
      <c r="J151" s="322">
        <v>120</v>
      </c>
      <c r="K151" s="318"/>
    </row>
    <row r="152" spans="2:11" s="1" customFormat="1" ht="15" customHeight="1">
      <c r="B152" s="295"/>
      <c r="C152" s="322" t="s">
        <v>1673</v>
      </c>
      <c r="D152" s="272"/>
      <c r="E152" s="272"/>
      <c r="F152" s="323" t="s">
        <v>1624</v>
      </c>
      <c r="G152" s="272"/>
      <c r="H152" s="322" t="s">
        <v>1684</v>
      </c>
      <c r="I152" s="322" t="s">
        <v>1626</v>
      </c>
      <c r="J152" s="322" t="s">
        <v>1675</v>
      </c>
      <c r="K152" s="318"/>
    </row>
    <row r="153" spans="2:11" s="1" customFormat="1" ht="15" customHeight="1">
      <c r="B153" s="295"/>
      <c r="C153" s="322" t="s">
        <v>1572</v>
      </c>
      <c r="D153" s="272"/>
      <c r="E153" s="272"/>
      <c r="F153" s="323" t="s">
        <v>1624</v>
      </c>
      <c r="G153" s="272"/>
      <c r="H153" s="322" t="s">
        <v>1685</v>
      </c>
      <c r="I153" s="322" t="s">
        <v>1626</v>
      </c>
      <c r="J153" s="322" t="s">
        <v>1675</v>
      </c>
      <c r="K153" s="318"/>
    </row>
    <row r="154" spans="2:11" s="1" customFormat="1" ht="15" customHeight="1">
      <c r="B154" s="295"/>
      <c r="C154" s="322" t="s">
        <v>1629</v>
      </c>
      <c r="D154" s="272"/>
      <c r="E154" s="272"/>
      <c r="F154" s="323" t="s">
        <v>1630</v>
      </c>
      <c r="G154" s="272"/>
      <c r="H154" s="322" t="s">
        <v>1664</v>
      </c>
      <c r="I154" s="322" t="s">
        <v>1626</v>
      </c>
      <c r="J154" s="322">
        <v>50</v>
      </c>
      <c r="K154" s="318"/>
    </row>
    <row r="155" spans="2:11" s="1" customFormat="1" ht="15" customHeight="1">
      <c r="B155" s="295"/>
      <c r="C155" s="322" t="s">
        <v>1632</v>
      </c>
      <c r="D155" s="272"/>
      <c r="E155" s="272"/>
      <c r="F155" s="323" t="s">
        <v>1624</v>
      </c>
      <c r="G155" s="272"/>
      <c r="H155" s="322" t="s">
        <v>1664</v>
      </c>
      <c r="I155" s="322" t="s">
        <v>1634</v>
      </c>
      <c r="J155" s="322"/>
      <c r="K155" s="318"/>
    </row>
    <row r="156" spans="2:11" s="1" customFormat="1" ht="15" customHeight="1">
      <c r="B156" s="295"/>
      <c r="C156" s="322" t="s">
        <v>1643</v>
      </c>
      <c r="D156" s="272"/>
      <c r="E156" s="272"/>
      <c r="F156" s="323" t="s">
        <v>1630</v>
      </c>
      <c r="G156" s="272"/>
      <c r="H156" s="322" t="s">
        <v>1664</v>
      </c>
      <c r="I156" s="322" t="s">
        <v>1626</v>
      </c>
      <c r="J156" s="322">
        <v>50</v>
      </c>
      <c r="K156" s="318"/>
    </row>
    <row r="157" spans="2:11" s="1" customFormat="1" ht="15" customHeight="1">
      <c r="B157" s="295"/>
      <c r="C157" s="322" t="s">
        <v>1651</v>
      </c>
      <c r="D157" s="272"/>
      <c r="E157" s="272"/>
      <c r="F157" s="323" t="s">
        <v>1630</v>
      </c>
      <c r="G157" s="272"/>
      <c r="H157" s="322" t="s">
        <v>1664</v>
      </c>
      <c r="I157" s="322" t="s">
        <v>1626</v>
      </c>
      <c r="J157" s="322">
        <v>50</v>
      </c>
      <c r="K157" s="318"/>
    </row>
    <row r="158" spans="2:11" s="1" customFormat="1" ht="15" customHeight="1">
      <c r="B158" s="295"/>
      <c r="C158" s="322" t="s">
        <v>1649</v>
      </c>
      <c r="D158" s="272"/>
      <c r="E158" s="272"/>
      <c r="F158" s="323" t="s">
        <v>1630</v>
      </c>
      <c r="G158" s="272"/>
      <c r="H158" s="322" t="s">
        <v>1664</v>
      </c>
      <c r="I158" s="322" t="s">
        <v>1626</v>
      </c>
      <c r="J158" s="322">
        <v>50</v>
      </c>
      <c r="K158" s="318"/>
    </row>
    <row r="159" spans="2:11" s="1" customFormat="1" ht="15" customHeight="1">
      <c r="B159" s="295"/>
      <c r="C159" s="322" t="s">
        <v>200</v>
      </c>
      <c r="D159" s="272"/>
      <c r="E159" s="272"/>
      <c r="F159" s="323" t="s">
        <v>1624</v>
      </c>
      <c r="G159" s="272"/>
      <c r="H159" s="322" t="s">
        <v>1686</v>
      </c>
      <c r="I159" s="322" t="s">
        <v>1626</v>
      </c>
      <c r="J159" s="322" t="s">
        <v>1687</v>
      </c>
      <c r="K159" s="318"/>
    </row>
    <row r="160" spans="2:11" s="1" customFormat="1" ht="15" customHeight="1">
      <c r="B160" s="295"/>
      <c r="C160" s="322" t="s">
        <v>1688</v>
      </c>
      <c r="D160" s="272"/>
      <c r="E160" s="272"/>
      <c r="F160" s="323" t="s">
        <v>1624</v>
      </c>
      <c r="G160" s="272"/>
      <c r="H160" s="322" t="s">
        <v>1689</v>
      </c>
      <c r="I160" s="322" t="s">
        <v>1659</v>
      </c>
      <c r="J160" s="322"/>
      <c r="K160" s="318"/>
    </row>
    <row r="161" spans="2:11" s="1" customFormat="1" ht="15" customHeight="1">
      <c r="B161" s="324"/>
      <c r="C161" s="304"/>
      <c r="D161" s="304"/>
      <c r="E161" s="304"/>
      <c r="F161" s="304"/>
      <c r="G161" s="304"/>
      <c r="H161" s="304"/>
      <c r="I161" s="304"/>
      <c r="J161" s="304"/>
      <c r="K161" s="325"/>
    </row>
    <row r="162" spans="2:11" s="1" customFormat="1" ht="18.75" customHeight="1">
      <c r="B162" s="306"/>
      <c r="C162" s="316"/>
      <c r="D162" s="316"/>
      <c r="E162" s="316"/>
      <c r="F162" s="326"/>
      <c r="G162" s="316"/>
      <c r="H162" s="316"/>
      <c r="I162" s="316"/>
      <c r="J162" s="316"/>
      <c r="K162" s="306"/>
    </row>
    <row r="163" spans="2:11" s="1" customFormat="1" ht="18.75" customHeight="1"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</row>
    <row r="164" spans="2:11" s="1" customFormat="1" ht="7.5" customHeight="1">
      <c r="B164" s="261"/>
      <c r="C164" s="262"/>
      <c r="D164" s="262"/>
      <c r="E164" s="262"/>
      <c r="F164" s="262"/>
      <c r="G164" s="262"/>
      <c r="H164" s="262"/>
      <c r="I164" s="262"/>
      <c r="J164" s="262"/>
      <c r="K164" s="263"/>
    </row>
    <row r="165" spans="2:11" s="1" customFormat="1" ht="45" customHeight="1">
      <c r="B165" s="264"/>
      <c r="C165" s="393" t="s">
        <v>1690</v>
      </c>
      <c r="D165" s="393"/>
      <c r="E165" s="393"/>
      <c r="F165" s="393"/>
      <c r="G165" s="393"/>
      <c r="H165" s="393"/>
      <c r="I165" s="393"/>
      <c r="J165" s="393"/>
      <c r="K165" s="265"/>
    </row>
    <row r="166" spans="2:11" s="1" customFormat="1" ht="17.25" customHeight="1">
      <c r="B166" s="264"/>
      <c r="C166" s="285" t="s">
        <v>1618</v>
      </c>
      <c r="D166" s="285"/>
      <c r="E166" s="285"/>
      <c r="F166" s="285" t="s">
        <v>1619</v>
      </c>
      <c r="G166" s="327"/>
      <c r="H166" s="328" t="s">
        <v>58</v>
      </c>
      <c r="I166" s="328" t="s">
        <v>61</v>
      </c>
      <c r="J166" s="285" t="s">
        <v>1620</v>
      </c>
      <c r="K166" s="265"/>
    </row>
    <row r="167" spans="2:11" s="1" customFormat="1" ht="17.25" customHeight="1">
      <c r="B167" s="266"/>
      <c r="C167" s="287" t="s">
        <v>1621</v>
      </c>
      <c r="D167" s="287"/>
      <c r="E167" s="287"/>
      <c r="F167" s="288" t="s">
        <v>1622</v>
      </c>
      <c r="G167" s="329"/>
      <c r="H167" s="330"/>
      <c r="I167" s="330"/>
      <c r="J167" s="287" t="s">
        <v>1623</v>
      </c>
      <c r="K167" s="267"/>
    </row>
    <row r="168" spans="2:11" s="1" customFormat="1" ht="5.25" customHeight="1">
      <c r="B168" s="295"/>
      <c r="C168" s="290"/>
      <c r="D168" s="290"/>
      <c r="E168" s="290"/>
      <c r="F168" s="290"/>
      <c r="G168" s="291"/>
      <c r="H168" s="290"/>
      <c r="I168" s="290"/>
      <c r="J168" s="290"/>
      <c r="K168" s="318"/>
    </row>
    <row r="169" spans="2:11" s="1" customFormat="1" ht="15" customHeight="1">
      <c r="B169" s="295"/>
      <c r="C169" s="272" t="s">
        <v>1627</v>
      </c>
      <c r="D169" s="272"/>
      <c r="E169" s="272"/>
      <c r="F169" s="293" t="s">
        <v>1624</v>
      </c>
      <c r="G169" s="272"/>
      <c r="H169" s="272" t="s">
        <v>1664</v>
      </c>
      <c r="I169" s="272" t="s">
        <v>1626</v>
      </c>
      <c r="J169" s="272">
        <v>120</v>
      </c>
      <c r="K169" s="318"/>
    </row>
    <row r="170" spans="2:11" s="1" customFormat="1" ht="15" customHeight="1">
      <c r="B170" s="295"/>
      <c r="C170" s="272" t="s">
        <v>1673</v>
      </c>
      <c r="D170" s="272"/>
      <c r="E170" s="272"/>
      <c r="F170" s="293" t="s">
        <v>1624</v>
      </c>
      <c r="G170" s="272"/>
      <c r="H170" s="272" t="s">
        <v>1674</v>
      </c>
      <c r="I170" s="272" t="s">
        <v>1626</v>
      </c>
      <c r="J170" s="272" t="s">
        <v>1675</v>
      </c>
      <c r="K170" s="318"/>
    </row>
    <row r="171" spans="2:11" s="1" customFormat="1" ht="15" customHeight="1">
      <c r="B171" s="295"/>
      <c r="C171" s="272" t="s">
        <v>1572</v>
      </c>
      <c r="D171" s="272"/>
      <c r="E171" s="272"/>
      <c r="F171" s="293" t="s">
        <v>1624</v>
      </c>
      <c r="G171" s="272"/>
      <c r="H171" s="272" t="s">
        <v>1691</v>
      </c>
      <c r="I171" s="272" t="s">
        <v>1626</v>
      </c>
      <c r="J171" s="272" t="s">
        <v>1675</v>
      </c>
      <c r="K171" s="318"/>
    </row>
    <row r="172" spans="2:11" s="1" customFormat="1" ht="15" customHeight="1">
      <c r="B172" s="295"/>
      <c r="C172" s="272" t="s">
        <v>1629</v>
      </c>
      <c r="D172" s="272"/>
      <c r="E172" s="272"/>
      <c r="F172" s="293" t="s">
        <v>1630</v>
      </c>
      <c r="G172" s="272"/>
      <c r="H172" s="272" t="s">
        <v>1691</v>
      </c>
      <c r="I172" s="272" t="s">
        <v>1626</v>
      </c>
      <c r="J172" s="272">
        <v>50</v>
      </c>
      <c r="K172" s="318"/>
    </row>
    <row r="173" spans="2:11" s="1" customFormat="1" ht="15" customHeight="1">
      <c r="B173" s="295"/>
      <c r="C173" s="272" t="s">
        <v>1632</v>
      </c>
      <c r="D173" s="272"/>
      <c r="E173" s="272"/>
      <c r="F173" s="293" t="s">
        <v>1624</v>
      </c>
      <c r="G173" s="272"/>
      <c r="H173" s="272" t="s">
        <v>1691</v>
      </c>
      <c r="I173" s="272" t="s">
        <v>1634</v>
      </c>
      <c r="J173" s="272"/>
      <c r="K173" s="318"/>
    </row>
    <row r="174" spans="2:11" s="1" customFormat="1" ht="15" customHeight="1">
      <c r="B174" s="295"/>
      <c r="C174" s="272" t="s">
        <v>1643</v>
      </c>
      <c r="D174" s="272"/>
      <c r="E174" s="272"/>
      <c r="F174" s="293" t="s">
        <v>1630</v>
      </c>
      <c r="G174" s="272"/>
      <c r="H174" s="272" t="s">
        <v>1691</v>
      </c>
      <c r="I174" s="272" t="s">
        <v>1626</v>
      </c>
      <c r="J174" s="272">
        <v>50</v>
      </c>
      <c r="K174" s="318"/>
    </row>
    <row r="175" spans="2:11" s="1" customFormat="1" ht="15" customHeight="1">
      <c r="B175" s="295"/>
      <c r="C175" s="272" t="s">
        <v>1651</v>
      </c>
      <c r="D175" s="272"/>
      <c r="E175" s="272"/>
      <c r="F175" s="293" t="s">
        <v>1630</v>
      </c>
      <c r="G175" s="272"/>
      <c r="H175" s="272" t="s">
        <v>1691</v>
      </c>
      <c r="I175" s="272" t="s">
        <v>1626</v>
      </c>
      <c r="J175" s="272">
        <v>50</v>
      </c>
      <c r="K175" s="318"/>
    </row>
    <row r="176" spans="2:11" s="1" customFormat="1" ht="15" customHeight="1">
      <c r="B176" s="295"/>
      <c r="C176" s="272" t="s">
        <v>1649</v>
      </c>
      <c r="D176" s="272"/>
      <c r="E176" s="272"/>
      <c r="F176" s="293" t="s">
        <v>1630</v>
      </c>
      <c r="G176" s="272"/>
      <c r="H176" s="272" t="s">
        <v>1691</v>
      </c>
      <c r="I176" s="272" t="s">
        <v>1626</v>
      </c>
      <c r="J176" s="272">
        <v>50</v>
      </c>
      <c r="K176" s="318"/>
    </row>
    <row r="177" spans="2:11" s="1" customFormat="1" ht="15" customHeight="1">
      <c r="B177" s="295"/>
      <c r="C177" s="272" t="s">
        <v>211</v>
      </c>
      <c r="D177" s="272"/>
      <c r="E177" s="272"/>
      <c r="F177" s="293" t="s">
        <v>1624</v>
      </c>
      <c r="G177" s="272"/>
      <c r="H177" s="272" t="s">
        <v>1692</v>
      </c>
      <c r="I177" s="272" t="s">
        <v>1693</v>
      </c>
      <c r="J177" s="272"/>
      <c r="K177" s="318"/>
    </row>
    <row r="178" spans="2:11" s="1" customFormat="1" ht="15" customHeight="1">
      <c r="B178" s="295"/>
      <c r="C178" s="272" t="s">
        <v>61</v>
      </c>
      <c r="D178" s="272"/>
      <c r="E178" s="272"/>
      <c r="F178" s="293" t="s">
        <v>1624</v>
      </c>
      <c r="G178" s="272"/>
      <c r="H178" s="272" t="s">
        <v>1694</v>
      </c>
      <c r="I178" s="272" t="s">
        <v>1695</v>
      </c>
      <c r="J178" s="272">
        <v>1</v>
      </c>
      <c r="K178" s="318"/>
    </row>
    <row r="179" spans="2:11" s="1" customFormat="1" ht="15" customHeight="1">
      <c r="B179" s="295"/>
      <c r="C179" s="272" t="s">
        <v>57</v>
      </c>
      <c r="D179" s="272"/>
      <c r="E179" s="272"/>
      <c r="F179" s="293" t="s">
        <v>1624</v>
      </c>
      <c r="G179" s="272"/>
      <c r="H179" s="272" t="s">
        <v>1696</v>
      </c>
      <c r="I179" s="272" t="s">
        <v>1626</v>
      </c>
      <c r="J179" s="272">
        <v>20</v>
      </c>
      <c r="K179" s="318"/>
    </row>
    <row r="180" spans="2:11" s="1" customFormat="1" ht="15" customHeight="1">
      <c r="B180" s="295"/>
      <c r="C180" s="272" t="s">
        <v>58</v>
      </c>
      <c r="D180" s="272"/>
      <c r="E180" s="272"/>
      <c r="F180" s="293" t="s">
        <v>1624</v>
      </c>
      <c r="G180" s="272"/>
      <c r="H180" s="272" t="s">
        <v>1697</v>
      </c>
      <c r="I180" s="272" t="s">
        <v>1626</v>
      </c>
      <c r="J180" s="272">
        <v>255</v>
      </c>
      <c r="K180" s="318"/>
    </row>
    <row r="181" spans="2:11" s="1" customFormat="1" ht="15" customHeight="1">
      <c r="B181" s="295"/>
      <c r="C181" s="272" t="s">
        <v>212</v>
      </c>
      <c r="D181" s="272"/>
      <c r="E181" s="272"/>
      <c r="F181" s="293" t="s">
        <v>1624</v>
      </c>
      <c r="G181" s="272"/>
      <c r="H181" s="272" t="s">
        <v>1588</v>
      </c>
      <c r="I181" s="272" t="s">
        <v>1626</v>
      </c>
      <c r="J181" s="272">
        <v>10</v>
      </c>
      <c r="K181" s="318"/>
    </row>
    <row r="182" spans="2:11" s="1" customFormat="1" ht="15" customHeight="1">
      <c r="B182" s="295"/>
      <c r="C182" s="272" t="s">
        <v>213</v>
      </c>
      <c r="D182" s="272"/>
      <c r="E182" s="272"/>
      <c r="F182" s="293" t="s">
        <v>1624</v>
      </c>
      <c r="G182" s="272"/>
      <c r="H182" s="272" t="s">
        <v>1698</v>
      </c>
      <c r="I182" s="272" t="s">
        <v>1659</v>
      </c>
      <c r="J182" s="272"/>
      <c r="K182" s="318"/>
    </row>
    <row r="183" spans="2:11" s="1" customFormat="1" ht="15" customHeight="1">
      <c r="B183" s="295"/>
      <c r="C183" s="272" t="s">
        <v>1699</v>
      </c>
      <c r="D183" s="272"/>
      <c r="E183" s="272"/>
      <c r="F183" s="293" t="s">
        <v>1624</v>
      </c>
      <c r="G183" s="272"/>
      <c r="H183" s="272" t="s">
        <v>1700</v>
      </c>
      <c r="I183" s="272" t="s">
        <v>1659</v>
      </c>
      <c r="J183" s="272"/>
      <c r="K183" s="318"/>
    </row>
    <row r="184" spans="2:11" s="1" customFormat="1" ht="15" customHeight="1">
      <c r="B184" s="295"/>
      <c r="C184" s="272" t="s">
        <v>1688</v>
      </c>
      <c r="D184" s="272"/>
      <c r="E184" s="272"/>
      <c r="F184" s="293" t="s">
        <v>1624</v>
      </c>
      <c r="G184" s="272"/>
      <c r="H184" s="272" t="s">
        <v>1701</v>
      </c>
      <c r="I184" s="272" t="s">
        <v>1659</v>
      </c>
      <c r="J184" s="272"/>
      <c r="K184" s="318"/>
    </row>
    <row r="185" spans="2:11" s="1" customFormat="1" ht="15" customHeight="1">
      <c r="B185" s="295"/>
      <c r="C185" s="272" t="s">
        <v>215</v>
      </c>
      <c r="D185" s="272"/>
      <c r="E185" s="272"/>
      <c r="F185" s="293" t="s">
        <v>1630</v>
      </c>
      <c r="G185" s="272"/>
      <c r="H185" s="272" t="s">
        <v>1702</v>
      </c>
      <c r="I185" s="272" t="s">
        <v>1626</v>
      </c>
      <c r="J185" s="272">
        <v>50</v>
      </c>
      <c r="K185" s="318"/>
    </row>
    <row r="186" spans="2:11" s="1" customFormat="1" ht="15" customHeight="1">
      <c r="B186" s="295"/>
      <c r="C186" s="272" t="s">
        <v>1703</v>
      </c>
      <c r="D186" s="272"/>
      <c r="E186" s="272"/>
      <c r="F186" s="293" t="s">
        <v>1630</v>
      </c>
      <c r="G186" s="272"/>
      <c r="H186" s="272" t="s">
        <v>1704</v>
      </c>
      <c r="I186" s="272" t="s">
        <v>1705</v>
      </c>
      <c r="J186" s="272"/>
      <c r="K186" s="318"/>
    </row>
    <row r="187" spans="2:11" s="1" customFormat="1" ht="15" customHeight="1">
      <c r="B187" s="295"/>
      <c r="C187" s="272" t="s">
        <v>1706</v>
      </c>
      <c r="D187" s="272"/>
      <c r="E187" s="272"/>
      <c r="F187" s="293" t="s">
        <v>1630</v>
      </c>
      <c r="G187" s="272"/>
      <c r="H187" s="272" t="s">
        <v>1707</v>
      </c>
      <c r="I187" s="272" t="s">
        <v>1705</v>
      </c>
      <c r="J187" s="272"/>
      <c r="K187" s="318"/>
    </row>
    <row r="188" spans="2:11" s="1" customFormat="1" ht="15" customHeight="1">
      <c r="B188" s="295"/>
      <c r="C188" s="272" t="s">
        <v>1708</v>
      </c>
      <c r="D188" s="272"/>
      <c r="E188" s="272"/>
      <c r="F188" s="293" t="s">
        <v>1630</v>
      </c>
      <c r="G188" s="272"/>
      <c r="H188" s="272" t="s">
        <v>1709</v>
      </c>
      <c r="I188" s="272" t="s">
        <v>1705</v>
      </c>
      <c r="J188" s="272"/>
      <c r="K188" s="318"/>
    </row>
    <row r="189" spans="2:11" s="1" customFormat="1" ht="15" customHeight="1">
      <c r="B189" s="295"/>
      <c r="C189" s="331" t="s">
        <v>1710</v>
      </c>
      <c r="D189" s="272"/>
      <c r="E189" s="272"/>
      <c r="F189" s="293" t="s">
        <v>1630</v>
      </c>
      <c r="G189" s="272"/>
      <c r="H189" s="272" t="s">
        <v>1711</v>
      </c>
      <c r="I189" s="272" t="s">
        <v>1712</v>
      </c>
      <c r="J189" s="332" t="s">
        <v>1713</v>
      </c>
      <c r="K189" s="318"/>
    </row>
    <row r="190" spans="2:11" s="1" customFormat="1" ht="15" customHeight="1">
      <c r="B190" s="295"/>
      <c r="C190" s="331" t="s">
        <v>46</v>
      </c>
      <c r="D190" s="272"/>
      <c r="E190" s="272"/>
      <c r="F190" s="293" t="s">
        <v>1624</v>
      </c>
      <c r="G190" s="272"/>
      <c r="H190" s="269" t="s">
        <v>1714</v>
      </c>
      <c r="I190" s="272" t="s">
        <v>1715</v>
      </c>
      <c r="J190" s="272"/>
      <c r="K190" s="318"/>
    </row>
    <row r="191" spans="2:11" s="1" customFormat="1" ht="15" customHeight="1">
      <c r="B191" s="295"/>
      <c r="C191" s="331" t="s">
        <v>1716</v>
      </c>
      <c r="D191" s="272"/>
      <c r="E191" s="272"/>
      <c r="F191" s="293" t="s">
        <v>1624</v>
      </c>
      <c r="G191" s="272"/>
      <c r="H191" s="272" t="s">
        <v>1717</v>
      </c>
      <c r="I191" s="272" t="s">
        <v>1659</v>
      </c>
      <c r="J191" s="272"/>
      <c r="K191" s="318"/>
    </row>
    <row r="192" spans="2:11" s="1" customFormat="1" ht="15" customHeight="1">
      <c r="B192" s="295"/>
      <c r="C192" s="331" t="s">
        <v>1718</v>
      </c>
      <c r="D192" s="272"/>
      <c r="E192" s="272"/>
      <c r="F192" s="293" t="s">
        <v>1624</v>
      </c>
      <c r="G192" s="272"/>
      <c r="H192" s="272" t="s">
        <v>1719</v>
      </c>
      <c r="I192" s="272" t="s">
        <v>1659</v>
      </c>
      <c r="J192" s="272"/>
      <c r="K192" s="318"/>
    </row>
    <row r="193" spans="2:11" s="1" customFormat="1" ht="15" customHeight="1">
      <c r="B193" s="295"/>
      <c r="C193" s="331" t="s">
        <v>1720</v>
      </c>
      <c r="D193" s="272"/>
      <c r="E193" s="272"/>
      <c r="F193" s="293" t="s">
        <v>1630</v>
      </c>
      <c r="G193" s="272"/>
      <c r="H193" s="272" t="s">
        <v>1721</v>
      </c>
      <c r="I193" s="272" t="s">
        <v>1659</v>
      </c>
      <c r="J193" s="272"/>
      <c r="K193" s="318"/>
    </row>
    <row r="194" spans="2:11" s="1" customFormat="1" ht="15" customHeight="1">
      <c r="B194" s="324"/>
      <c r="C194" s="333"/>
      <c r="D194" s="304"/>
      <c r="E194" s="304"/>
      <c r="F194" s="304"/>
      <c r="G194" s="304"/>
      <c r="H194" s="304"/>
      <c r="I194" s="304"/>
      <c r="J194" s="304"/>
      <c r="K194" s="325"/>
    </row>
    <row r="195" spans="2:11" s="1" customFormat="1" ht="18.75" customHeight="1">
      <c r="B195" s="306"/>
      <c r="C195" s="316"/>
      <c r="D195" s="316"/>
      <c r="E195" s="316"/>
      <c r="F195" s="326"/>
      <c r="G195" s="316"/>
      <c r="H195" s="316"/>
      <c r="I195" s="316"/>
      <c r="J195" s="316"/>
      <c r="K195" s="306"/>
    </row>
    <row r="196" spans="2:11" s="1" customFormat="1" ht="18.75" customHeight="1">
      <c r="B196" s="306"/>
      <c r="C196" s="316"/>
      <c r="D196" s="316"/>
      <c r="E196" s="316"/>
      <c r="F196" s="326"/>
      <c r="G196" s="316"/>
      <c r="H196" s="316"/>
      <c r="I196" s="316"/>
      <c r="J196" s="316"/>
      <c r="K196" s="306"/>
    </row>
    <row r="197" spans="2:11" s="1" customFormat="1" ht="18.75" customHeight="1">
      <c r="B197" s="279"/>
      <c r="C197" s="279"/>
      <c r="D197" s="279"/>
      <c r="E197" s="279"/>
      <c r="F197" s="279"/>
      <c r="G197" s="279"/>
      <c r="H197" s="279"/>
      <c r="I197" s="279"/>
      <c r="J197" s="279"/>
      <c r="K197" s="279"/>
    </row>
    <row r="198" spans="2:11" s="1" customFormat="1" ht="13.5">
      <c r="B198" s="261"/>
      <c r="C198" s="262"/>
      <c r="D198" s="262"/>
      <c r="E198" s="262"/>
      <c r="F198" s="262"/>
      <c r="G198" s="262"/>
      <c r="H198" s="262"/>
      <c r="I198" s="262"/>
      <c r="J198" s="262"/>
      <c r="K198" s="263"/>
    </row>
    <row r="199" spans="2:11" s="1" customFormat="1" ht="21">
      <c r="B199" s="264"/>
      <c r="C199" s="393" t="s">
        <v>1722</v>
      </c>
      <c r="D199" s="393"/>
      <c r="E199" s="393"/>
      <c r="F199" s="393"/>
      <c r="G199" s="393"/>
      <c r="H199" s="393"/>
      <c r="I199" s="393"/>
      <c r="J199" s="393"/>
      <c r="K199" s="265"/>
    </row>
    <row r="200" spans="2:11" s="1" customFormat="1" ht="25.5" customHeight="1">
      <c r="B200" s="264"/>
      <c r="C200" s="334" t="s">
        <v>1723</v>
      </c>
      <c r="D200" s="334"/>
      <c r="E200" s="334"/>
      <c r="F200" s="334" t="s">
        <v>1724</v>
      </c>
      <c r="G200" s="335"/>
      <c r="H200" s="394" t="s">
        <v>1725</v>
      </c>
      <c r="I200" s="394"/>
      <c r="J200" s="394"/>
      <c r="K200" s="265"/>
    </row>
    <row r="201" spans="2:11" s="1" customFormat="1" ht="5.25" customHeight="1">
      <c r="B201" s="295"/>
      <c r="C201" s="290"/>
      <c r="D201" s="290"/>
      <c r="E201" s="290"/>
      <c r="F201" s="290"/>
      <c r="G201" s="316"/>
      <c r="H201" s="290"/>
      <c r="I201" s="290"/>
      <c r="J201" s="290"/>
      <c r="K201" s="318"/>
    </row>
    <row r="202" spans="2:11" s="1" customFormat="1" ht="15" customHeight="1">
      <c r="B202" s="295"/>
      <c r="C202" s="272" t="s">
        <v>1715</v>
      </c>
      <c r="D202" s="272"/>
      <c r="E202" s="272"/>
      <c r="F202" s="293" t="s">
        <v>47</v>
      </c>
      <c r="G202" s="272"/>
      <c r="H202" s="395" t="s">
        <v>1726</v>
      </c>
      <c r="I202" s="395"/>
      <c r="J202" s="395"/>
      <c r="K202" s="318"/>
    </row>
    <row r="203" spans="2:11" s="1" customFormat="1" ht="15" customHeight="1">
      <c r="B203" s="295"/>
      <c r="C203" s="272"/>
      <c r="D203" s="272"/>
      <c r="E203" s="272"/>
      <c r="F203" s="293" t="s">
        <v>48</v>
      </c>
      <c r="G203" s="272"/>
      <c r="H203" s="395" t="s">
        <v>1727</v>
      </c>
      <c r="I203" s="395"/>
      <c r="J203" s="395"/>
      <c r="K203" s="318"/>
    </row>
    <row r="204" spans="2:11" s="1" customFormat="1" ht="15" customHeight="1">
      <c r="B204" s="295"/>
      <c r="C204" s="272"/>
      <c r="D204" s="272"/>
      <c r="E204" s="272"/>
      <c r="F204" s="293" t="s">
        <v>51</v>
      </c>
      <c r="G204" s="272"/>
      <c r="H204" s="395" t="s">
        <v>1728</v>
      </c>
      <c r="I204" s="395"/>
      <c r="J204" s="395"/>
      <c r="K204" s="318"/>
    </row>
    <row r="205" spans="2:11" s="1" customFormat="1" ht="15" customHeight="1">
      <c r="B205" s="295"/>
      <c r="C205" s="272"/>
      <c r="D205" s="272"/>
      <c r="E205" s="272"/>
      <c r="F205" s="293" t="s">
        <v>49</v>
      </c>
      <c r="G205" s="272"/>
      <c r="H205" s="395" t="s">
        <v>1729</v>
      </c>
      <c r="I205" s="395"/>
      <c r="J205" s="395"/>
      <c r="K205" s="318"/>
    </row>
    <row r="206" spans="2:11" s="1" customFormat="1" ht="15" customHeight="1">
      <c r="B206" s="295"/>
      <c r="C206" s="272"/>
      <c r="D206" s="272"/>
      <c r="E206" s="272"/>
      <c r="F206" s="293" t="s">
        <v>50</v>
      </c>
      <c r="G206" s="272"/>
      <c r="H206" s="395" t="s">
        <v>1730</v>
      </c>
      <c r="I206" s="395"/>
      <c r="J206" s="395"/>
      <c r="K206" s="318"/>
    </row>
    <row r="207" spans="2:11" s="1" customFormat="1" ht="15" customHeight="1">
      <c r="B207" s="295"/>
      <c r="C207" s="272"/>
      <c r="D207" s="272"/>
      <c r="E207" s="272"/>
      <c r="F207" s="293"/>
      <c r="G207" s="272"/>
      <c r="H207" s="272"/>
      <c r="I207" s="272"/>
      <c r="J207" s="272"/>
      <c r="K207" s="318"/>
    </row>
    <row r="208" spans="2:11" s="1" customFormat="1" ht="15" customHeight="1">
      <c r="B208" s="295"/>
      <c r="C208" s="272" t="s">
        <v>1671</v>
      </c>
      <c r="D208" s="272"/>
      <c r="E208" s="272"/>
      <c r="F208" s="293" t="s">
        <v>83</v>
      </c>
      <c r="G208" s="272"/>
      <c r="H208" s="395" t="s">
        <v>1731</v>
      </c>
      <c r="I208" s="395"/>
      <c r="J208" s="395"/>
      <c r="K208" s="318"/>
    </row>
    <row r="209" spans="2:11" s="1" customFormat="1" ht="15" customHeight="1">
      <c r="B209" s="295"/>
      <c r="C209" s="272"/>
      <c r="D209" s="272"/>
      <c r="E209" s="272"/>
      <c r="F209" s="293" t="s">
        <v>1567</v>
      </c>
      <c r="G209" s="272"/>
      <c r="H209" s="395" t="s">
        <v>1568</v>
      </c>
      <c r="I209" s="395"/>
      <c r="J209" s="395"/>
      <c r="K209" s="318"/>
    </row>
    <row r="210" spans="2:11" s="1" customFormat="1" ht="15" customHeight="1">
      <c r="B210" s="295"/>
      <c r="C210" s="272"/>
      <c r="D210" s="272"/>
      <c r="E210" s="272"/>
      <c r="F210" s="293" t="s">
        <v>1565</v>
      </c>
      <c r="G210" s="272"/>
      <c r="H210" s="395" t="s">
        <v>1732</v>
      </c>
      <c r="I210" s="395"/>
      <c r="J210" s="395"/>
      <c r="K210" s="318"/>
    </row>
    <row r="211" spans="2:11" s="1" customFormat="1" ht="15" customHeight="1">
      <c r="B211" s="336"/>
      <c r="C211" s="272"/>
      <c r="D211" s="272"/>
      <c r="E211" s="272"/>
      <c r="F211" s="293" t="s">
        <v>192</v>
      </c>
      <c r="G211" s="331"/>
      <c r="H211" s="396" t="s">
        <v>1569</v>
      </c>
      <c r="I211" s="396"/>
      <c r="J211" s="396"/>
      <c r="K211" s="337"/>
    </row>
    <row r="212" spans="2:11" s="1" customFormat="1" ht="15" customHeight="1">
      <c r="B212" s="336"/>
      <c r="C212" s="272"/>
      <c r="D212" s="272"/>
      <c r="E212" s="272"/>
      <c r="F212" s="293" t="s">
        <v>1570</v>
      </c>
      <c r="G212" s="331"/>
      <c r="H212" s="396" t="s">
        <v>1733</v>
      </c>
      <c r="I212" s="396"/>
      <c r="J212" s="396"/>
      <c r="K212" s="337"/>
    </row>
    <row r="213" spans="2:11" s="1" customFormat="1" ht="15" customHeight="1">
      <c r="B213" s="336"/>
      <c r="C213" s="272"/>
      <c r="D213" s="272"/>
      <c r="E213" s="272"/>
      <c r="F213" s="293"/>
      <c r="G213" s="331"/>
      <c r="H213" s="322"/>
      <c r="I213" s="322"/>
      <c r="J213" s="322"/>
      <c r="K213" s="337"/>
    </row>
    <row r="214" spans="2:11" s="1" customFormat="1" ht="15" customHeight="1">
      <c r="B214" s="336"/>
      <c r="C214" s="272" t="s">
        <v>1695</v>
      </c>
      <c r="D214" s="272"/>
      <c r="E214" s="272"/>
      <c r="F214" s="293">
        <v>1</v>
      </c>
      <c r="G214" s="331"/>
      <c r="H214" s="396" t="s">
        <v>1734</v>
      </c>
      <c r="I214" s="396"/>
      <c r="J214" s="396"/>
      <c r="K214" s="337"/>
    </row>
    <row r="215" spans="2:11" s="1" customFormat="1" ht="15" customHeight="1">
      <c r="B215" s="336"/>
      <c r="C215" s="272"/>
      <c r="D215" s="272"/>
      <c r="E215" s="272"/>
      <c r="F215" s="293">
        <v>2</v>
      </c>
      <c r="G215" s="331"/>
      <c r="H215" s="396" t="s">
        <v>1735</v>
      </c>
      <c r="I215" s="396"/>
      <c r="J215" s="396"/>
      <c r="K215" s="337"/>
    </row>
    <row r="216" spans="2:11" s="1" customFormat="1" ht="15" customHeight="1">
      <c r="B216" s="336"/>
      <c r="C216" s="272"/>
      <c r="D216" s="272"/>
      <c r="E216" s="272"/>
      <c r="F216" s="293">
        <v>3</v>
      </c>
      <c r="G216" s="331"/>
      <c r="H216" s="396" t="s">
        <v>1736</v>
      </c>
      <c r="I216" s="396"/>
      <c r="J216" s="396"/>
      <c r="K216" s="337"/>
    </row>
    <row r="217" spans="2:11" s="1" customFormat="1" ht="15" customHeight="1">
      <c r="B217" s="336"/>
      <c r="C217" s="272"/>
      <c r="D217" s="272"/>
      <c r="E217" s="272"/>
      <c r="F217" s="293">
        <v>4</v>
      </c>
      <c r="G217" s="331"/>
      <c r="H217" s="396" t="s">
        <v>1737</v>
      </c>
      <c r="I217" s="396"/>
      <c r="J217" s="396"/>
      <c r="K217" s="337"/>
    </row>
    <row r="218" spans="2:11" s="1" customFormat="1" ht="12.75" customHeight="1">
      <c r="B218" s="338"/>
      <c r="C218" s="339"/>
      <c r="D218" s="339"/>
      <c r="E218" s="339"/>
      <c r="F218" s="339"/>
      <c r="G218" s="339"/>
      <c r="H218" s="339"/>
      <c r="I218" s="339"/>
      <c r="J218" s="339"/>
      <c r="K218" s="340"/>
    </row>
  </sheetData>
  <sheetProtection formatCells="0" formatColumns="0" formatRows="0" insertColumns="0" insertRows="0" insertHyperlinks="0" deleteColumns="0" deleteRows="0" sort="0" autoFilter="0" pivotTables="0"/>
  <mergeCells count="77">
    <mergeCell ref="G44:J44"/>
    <mergeCell ref="G45:J45"/>
    <mergeCell ref="C3:J3"/>
    <mergeCell ref="C4:J4"/>
    <mergeCell ref="C6:J6"/>
    <mergeCell ref="C7:J7"/>
    <mergeCell ref="G39:J39"/>
    <mergeCell ref="G40:J40"/>
    <mergeCell ref="G41:J41"/>
    <mergeCell ref="G42:J42"/>
    <mergeCell ref="G43:J43"/>
    <mergeCell ref="D34:J34"/>
    <mergeCell ref="D35:J35"/>
    <mergeCell ref="G36:J36"/>
    <mergeCell ref="G37:J37"/>
    <mergeCell ref="G38:J38"/>
    <mergeCell ref="D27:J27"/>
    <mergeCell ref="D28:J28"/>
    <mergeCell ref="D30:J30"/>
    <mergeCell ref="D31:J31"/>
    <mergeCell ref="D33:J33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65:J65"/>
    <mergeCell ref="D66:J66"/>
    <mergeCell ref="D67:J67"/>
    <mergeCell ref="D68:J68"/>
    <mergeCell ref="D69:J69"/>
    <mergeCell ref="D59:J59"/>
    <mergeCell ref="D60:J60"/>
    <mergeCell ref="D61:J61"/>
    <mergeCell ref="D62:J62"/>
    <mergeCell ref="D63:J63"/>
    <mergeCell ref="C52:J52"/>
    <mergeCell ref="C54:J54"/>
    <mergeCell ref="C55:J55"/>
    <mergeCell ref="C57:J57"/>
    <mergeCell ref="D58:J58"/>
    <mergeCell ref="D47:J47"/>
    <mergeCell ref="E48:J48"/>
    <mergeCell ref="E49:J49"/>
    <mergeCell ref="E50:J50"/>
    <mergeCell ref="D51:J51"/>
    <mergeCell ref="H212:J212"/>
    <mergeCell ref="H214:J214"/>
    <mergeCell ref="H215:J215"/>
    <mergeCell ref="H216:J216"/>
    <mergeCell ref="H217:J217"/>
    <mergeCell ref="H206:J206"/>
    <mergeCell ref="H208:J208"/>
    <mergeCell ref="H209:J209"/>
    <mergeCell ref="H210:J210"/>
    <mergeCell ref="H211:J211"/>
    <mergeCell ref="H200:J200"/>
    <mergeCell ref="H202:J202"/>
    <mergeCell ref="H203:J203"/>
    <mergeCell ref="H204:J204"/>
    <mergeCell ref="H205:J205"/>
    <mergeCell ref="C102:J102"/>
    <mergeCell ref="C122:J122"/>
    <mergeCell ref="C147:J147"/>
    <mergeCell ref="C165:J165"/>
    <mergeCell ref="C199:J199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95</v>
      </c>
      <c r="AZ2" s="239" t="s">
        <v>654</v>
      </c>
      <c r="BA2" s="239" t="s">
        <v>655</v>
      </c>
      <c r="BB2" s="239" t="s">
        <v>230</v>
      </c>
      <c r="BC2" s="239" t="s">
        <v>721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722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04 - 5K3-7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04 - 5K3-7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8.0106426000000006</v>
      </c>
      <c r="S86" s="73"/>
      <c r="T86" s="156">
        <f>T87+T102</f>
        <v>0.22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7.7190349999999999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7.7190349999999999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442</v>
      </c>
      <c r="F89" s="176" t="s">
        <v>443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2.5018799999999999</v>
      </c>
      <c r="R89" s="183">
        <f>Q89*H89</f>
        <v>7.5056399999999996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8.7100000000000009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0.21339500000000003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723</v>
      </c>
      <c r="G91" s="188"/>
      <c r="H91" s="192">
        <v>8.7100000000000009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724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8.7100000000000009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8.7100000000000009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0.22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2.2000000000000002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725</v>
      </c>
      <c r="G99" s="188"/>
      <c r="H99" s="192">
        <v>2.2000000000000002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7.7190000000000003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0.29160760000000002</v>
      </c>
      <c r="S102" s="166"/>
      <c r="T102" s="168">
        <f>T103+T115</f>
        <v>0.22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0.28875000000000001</v>
      </c>
      <c r="S103" s="166"/>
      <c r="T103" s="168">
        <f>SUM(T104:T114)</f>
        <v>0.22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275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1.375E-2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726</v>
      </c>
      <c r="G105" s="188"/>
      <c r="H105" s="192">
        <v>275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0.27500000000000002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0.27500000000000002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727</v>
      </c>
      <c r="G108" s="188"/>
      <c r="H108" s="192">
        <v>0.27500000000000002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220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0.22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728</v>
      </c>
      <c r="G110" s="188"/>
      <c r="H110" s="192">
        <v>220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220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729</v>
      </c>
      <c r="G113" s="188"/>
      <c r="H113" s="192">
        <v>220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0.28899999999999998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2.8576000000000001E-3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8.93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2.8576000000000001E-3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730</v>
      </c>
      <c r="G118" s="188"/>
      <c r="H118" s="192">
        <v>8.93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ojWFYAM5bEHoL45idBKHnjYa/7BW5GFRepiUu33FHgLXPn7Zqirna4hhcI0CMmWci6Z6Ox54Ss7Tiu9+qMuStg==" saltValue="YZdzYji/67KPnzbwr/5Gq/Ef64Vsdt12crcvme0bc+zX4piwjdoW2q/Pg1ASI/PK7+CcW+48yP1F6jEpzWVmb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98</v>
      </c>
      <c r="AZ2" s="239" t="s">
        <v>654</v>
      </c>
      <c r="BA2" s="239" t="s">
        <v>655</v>
      </c>
      <c r="BB2" s="239" t="s">
        <v>230</v>
      </c>
      <c r="BC2" s="239" t="s">
        <v>369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731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05 - 5K4-2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05 - 5K4-2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5.4417372000000004</v>
      </c>
      <c r="S86" s="73"/>
      <c r="T86" s="156">
        <f>T87+T102</f>
        <v>0.16500000000000001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5.2242600000000001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5.2242600000000001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442</v>
      </c>
      <c r="F89" s="176" t="s">
        <v>443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2.5018799999999999</v>
      </c>
      <c r="R89" s="183">
        <f>Q89*H89</f>
        <v>5.0037599999999998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0.2205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732</v>
      </c>
      <c r="G91" s="188"/>
      <c r="H91" s="192">
        <v>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733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0.16500000000000001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1.65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734</v>
      </c>
      <c r="G99" s="188"/>
      <c r="H99" s="192">
        <v>1.65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5.2240000000000002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0.21747720000000001</v>
      </c>
      <c r="S102" s="166"/>
      <c r="T102" s="168">
        <f>T103+T115</f>
        <v>0.16500000000000001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0.21525</v>
      </c>
      <c r="S103" s="166"/>
      <c r="T103" s="168">
        <f>SUM(T104:T114)</f>
        <v>0.16500000000000001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205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1.025E-2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735</v>
      </c>
      <c r="G105" s="188"/>
      <c r="H105" s="192">
        <v>205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0.20499999999999999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0.20499999999999999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736</v>
      </c>
      <c r="G108" s="188"/>
      <c r="H108" s="192">
        <v>0.20499999999999999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165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0.16500000000000001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737</v>
      </c>
      <c r="G110" s="188"/>
      <c r="H110" s="192">
        <v>165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165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738</v>
      </c>
      <c r="G113" s="188"/>
      <c r="H113" s="192">
        <v>165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0.215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2.2272000000000004E-3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6.96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2.2272000000000004E-3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739</v>
      </c>
      <c r="G118" s="188"/>
      <c r="H118" s="192">
        <v>6.96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jCFjFKE/g1WgALjqTZ08TP4tNePM+GlEIHihv2uB7DTgySyMTiGfPgfVOu/axcFmPi03eZ4+yD5VK0KwOmtlZw==" saltValue="k941tWenNCiAQqp2bOCPGeFfa9y1mOY6+JQuTviQCW65hCVQKtj/1MWpcTT4p1YD+cZGXbsbTXDAOLx+7kh/h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101</v>
      </c>
      <c r="AZ2" s="239" t="s">
        <v>654</v>
      </c>
      <c r="BA2" s="239" t="s">
        <v>655</v>
      </c>
      <c r="BB2" s="239" t="s">
        <v>230</v>
      </c>
      <c r="BC2" s="239" t="s">
        <v>740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741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06 - 5K4-3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06 - 5K4-3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5.4564371999999999</v>
      </c>
      <c r="S86" s="73"/>
      <c r="T86" s="156">
        <f>T87+T102</f>
        <v>0.16500000000000001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5.2389599999999996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5.2389599999999996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442</v>
      </c>
      <c r="F89" s="176" t="s">
        <v>443</v>
      </c>
      <c r="G89" s="177" t="s">
        <v>380</v>
      </c>
      <c r="H89" s="178">
        <v>2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2.5018799999999999</v>
      </c>
      <c r="R89" s="183">
        <f>Q89*H89</f>
        <v>5.0037599999999998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9.6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0.23519999999999999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742</v>
      </c>
      <c r="G91" s="188"/>
      <c r="H91" s="192">
        <v>9.6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743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9.6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9.6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0.16500000000000001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1.65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734</v>
      </c>
      <c r="G99" s="188"/>
      <c r="H99" s="192">
        <v>1.65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5.2389999999999999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0.21747720000000001</v>
      </c>
      <c r="S102" s="166"/>
      <c r="T102" s="168">
        <f>T103+T115</f>
        <v>0.16500000000000001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0.21525</v>
      </c>
      <c r="S103" s="166"/>
      <c r="T103" s="168">
        <f>SUM(T104:T114)</f>
        <v>0.16500000000000001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205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1.025E-2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735</v>
      </c>
      <c r="G105" s="188"/>
      <c r="H105" s="192">
        <v>205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0.20499999999999999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0.20499999999999999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736</v>
      </c>
      <c r="G108" s="188"/>
      <c r="H108" s="192">
        <v>0.20499999999999999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165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0.16500000000000001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737</v>
      </c>
      <c r="G110" s="188"/>
      <c r="H110" s="192">
        <v>165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165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738</v>
      </c>
      <c r="G113" s="188"/>
      <c r="H113" s="192">
        <v>165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0.215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2.2272000000000004E-3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6.96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2.2272000000000004E-3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739</v>
      </c>
      <c r="G118" s="188"/>
      <c r="H118" s="192">
        <v>6.96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dlYa4B9VIhRisvfTcGLxjoDzNRozPfMWY8qEz9E+7sBCTPXRvaA1jr1sUXgiiLyqDrIwK+ptWsH/K2g3D2BmjQ==" saltValue="LnIjilMfGmSQmPZ0TsrQyTgd4tfcCLw0whSB/Sf7pI7ETIW1/4TWhey3PZmnaUuSSEimaIRxeZukaRnBfmb0Tg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104</v>
      </c>
      <c r="AZ2" s="239" t="s">
        <v>654</v>
      </c>
      <c r="BA2" s="239" t="s">
        <v>655</v>
      </c>
      <c r="BB2" s="239" t="s">
        <v>230</v>
      </c>
      <c r="BC2" s="239" t="s">
        <v>744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745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07 - 5K4-5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07 - 5K4-5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12.350382099999999</v>
      </c>
      <c r="S86" s="73"/>
      <c r="T86" s="156">
        <f>T87+T102</f>
        <v>0.44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11.7671125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11.7671125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661</v>
      </c>
      <c r="F89" s="176" t="s">
        <v>662</v>
      </c>
      <c r="G89" s="177" t="s">
        <v>380</v>
      </c>
      <c r="H89" s="178">
        <v>3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3.75475</v>
      </c>
      <c r="R89" s="183">
        <f>Q89*H89</f>
        <v>11.264250000000001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20.524999999999999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0.50286249999999999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746</v>
      </c>
      <c r="G91" s="188"/>
      <c r="H91" s="192">
        <v>20.524999999999999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747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20.524999999999999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20.524999999999999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0.44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4.4000000000000004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748</v>
      </c>
      <c r="G99" s="188"/>
      <c r="H99" s="192">
        <v>4.4000000000000004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11.766999999999999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0.58326960000000005</v>
      </c>
      <c r="S102" s="166"/>
      <c r="T102" s="168">
        <f>T103+T115</f>
        <v>0.44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0.57750000000000001</v>
      </c>
      <c r="S103" s="166"/>
      <c r="T103" s="168">
        <f>SUM(T104:T114)</f>
        <v>0.44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550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2.75E-2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749</v>
      </c>
      <c r="G105" s="188"/>
      <c r="H105" s="192">
        <v>550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0.55000000000000004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0.55000000000000004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750</v>
      </c>
      <c r="G108" s="188"/>
      <c r="H108" s="192">
        <v>0.55000000000000004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440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0.44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751</v>
      </c>
      <c r="G110" s="188"/>
      <c r="H110" s="192">
        <v>440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440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752</v>
      </c>
      <c r="G113" s="188"/>
      <c r="H113" s="192">
        <v>440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0.57799999999999996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5.7696000000000006E-3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18.03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5.7696000000000006E-3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753</v>
      </c>
      <c r="G118" s="188"/>
      <c r="H118" s="192">
        <v>18.03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cjjhbJ9TZnRC+y/vbUb6u/vchlVIh6kEqCIEzdibj7vASOMbuXWRnLhyrhqP61VNFwWHx2alMgIIz2TmRRZkCg==" saltValue="NyQ4Bmyfe7R5E37oJjaZeltRcT5nrQrGn/39vsF5CBkZyzOVxAhuJIqjSagI9TzG8K/z07BmaCB5Nw5EYiBblA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AT2" s="18" t="s">
        <v>107</v>
      </c>
      <c r="AZ2" s="239" t="s">
        <v>654</v>
      </c>
      <c r="BA2" s="239" t="s">
        <v>655</v>
      </c>
      <c r="BB2" s="239" t="s">
        <v>230</v>
      </c>
      <c r="BC2" s="239" t="s">
        <v>754</v>
      </c>
      <c r="BD2" s="239" t="s">
        <v>86</v>
      </c>
    </row>
    <row r="3" spans="1:56" s="1" customFormat="1" ht="6.95" customHeight="1">
      <c r="B3" s="102"/>
      <c r="C3" s="103"/>
      <c r="D3" s="103"/>
      <c r="E3" s="103"/>
      <c r="F3" s="103"/>
      <c r="G3" s="103"/>
      <c r="H3" s="103"/>
      <c r="I3" s="103"/>
      <c r="J3" s="103"/>
      <c r="K3" s="103"/>
      <c r="L3" s="21"/>
      <c r="AT3" s="18" t="s">
        <v>86</v>
      </c>
    </row>
    <row r="4" spans="1:56" s="1" customFormat="1" ht="24.95" customHeight="1">
      <c r="B4" s="21"/>
      <c r="D4" s="104" t="s">
        <v>196</v>
      </c>
      <c r="L4" s="21"/>
      <c r="M4" s="105" t="s">
        <v>10</v>
      </c>
      <c r="AT4" s="18" t="s">
        <v>4</v>
      </c>
    </row>
    <row r="5" spans="1:56" s="1" customFormat="1" ht="6.95" customHeight="1">
      <c r="B5" s="21"/>
      <c r="L5" s="21"/>
    </row>
    <row r="6" spans="1:56" s="1" customFormat="1" ht="12" customHeight="1">
      <c r="B6" s="21"/>
      <c r="D6" s="106" t="s">
        <v>16</v>
      </c>
      <c r="L6" s="21"/>
    </row>
    <row r="7" spans="1:56" s="1" customFormat="1" ht="26.25" customHeight="1">
      <c r="B7" s="21"/>
      <c r="E7" s="381" t="str">
        <f>'Rekapitulace stavby'!K6</f>
        <v>Modernizace dopravního značení, 3. etapa, 5. května, č. akce 9991771</v>
      </c>
      <c r="F7" s="382"/>
      <c r="G7" s="382"/>
      <c r="H7" s="382"/>
      <c r="L7" s="21"/>
    </row>
    <row r="8" spans="1:56" s="2" customFormat="1" ht="12" customHeight="1">
      <c r="A8" s="35"/>
      <c r="B8" s="40"/>
      <c r="C8" s="35"/>
      <c r="D8" s="106" t="s">
        <v>197</v>
      </c>
      <c r="E8" s="35"/>
      <c r="F8" s="35"/>
      <c r="G8" s="35"/>
      <c r="H8" s="35"/>
      <c r="I8" s="35"/>
      <c r="J8" s="35"/>
      <c r="K8" s="35"/>
      <c r="L8" s="107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>
      <c r="A9" s="35"/>
      <c r="B9" s="40"/>
      <c r="C9" s="35"/>
      <c r="D9" s="35"/>
      <c r="E9" s="383" t="s">
        <v>755</v>
      </c>
      <c r="F9" s="384"/>
      <c r="G9" s="384"/>
      <c r="H9" s="384"/>
      <c r="I9" s="35"/>
      <c r="J9" s="35"/>
      <c r="K9" s="35"/>
      <c r="L9" s="107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07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>
      <c r="A11" s="35"/>
      <c r="B11" s="40"/>
      <c r="C11" s="35"/>
      <c r="D11" s="106" t="s">
        <v>18</v>
      </c>
      <c r="E11" s="35"/>
      <c r="F11" s="108" t="s">
        <v>19</v>
      </c>
      <c r="G11" s="35"/>
      <c r="H11" s="35"/>
      <c r="I11" s="106" t="s">
        <v>20</v>
      </c>
      <c r="J11" s="108" t="s">
        <v>19</v>
      </c>
      <c r="K11" s="35"/>
      <c r="L11" s="107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>
      <c r="A12" s="35"/>
      <c r="B12" s="40"/>
      <c r="C12" s="35"/>
      <c r="D12" s="106" t="s">
        <v>21</v>
      </c>
      <c r="E12" s="35"/>
      <c r="F12" s="108" t="s">
        <v>22</v>
      </c>
      <c r="G12" s="35"/>
      <c r="H12" s="35"/>
      <c r="I12" s="106" t="s">
        <v>23</v>
      </c>
      <c r="J12" s="109" t="str">
        <f>'Rekapitulace stavby'!AN8</f>
        <v>22. 2. 2021</v>
      </c>
      <c r="K12" s="35"/>
      <c r="L12" s="107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0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>
      <c r="A14" s="35"/>
      <c r="B14" s="40"/>
      <c r="C14" s="35"/>
      <c r="D14" s="106" t="s">
        <v>25</v>
      </c>
      <c r="E14" s="35"/>
      <c r="F14" s="35"/>
      <c r="G14" s="35"/>
      <c r="H14" s="35"/>
      <c r="I14" s="106" t="s">
        <v>26</v>
      </c>
      <c r="J14" s="108" t="s">
        <v>27</v>
      </c>
      <c r="K14" s="35"/>
      <c r="L14" s="107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>
      <c r="A15" s="35"/>
      <c r="B15" s="40"/>
      <c r="C15" s="35"/>
      <c r="D15" s="35"/>
      <c r="E15" s="108" t="s">
        <v>28</v>
      </c>
      <c r="F15" s="35"/>
      <c r="G15" s="35"/>
      <c r="H15" s="35"/>
      <c r="I15" s="106" t="s">
        <v>29</v>
      </c>
      <c r="J15" s="108" t="s">
        <v>30</v>
      </c>
      <c r="K15" s="35"/>
      <c r="L15" s="107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07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06" t="s">
        <v>31</v>
      </c>
      <c r="E17" s="35"/>
      <c r="F17" s="35"/>
      <c r="G17" s="35"/>
      <c r="H17" s="35"/>
      <c r="I17" s="106" t="s">
        <v>26</v>
      </c>
      <c r="J17" s="31" t="str">
        <f>'Rekapitulace stavby'!AN13</f>
        <v>Vyplň údaj</v>
      </c>
      <c r="K17" s="35"/>
      <c r="L17" s="107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385" t="str">
        <f>'Rekapitulace stavby'!E14</f>
        <v>Vyplň údaj</v>
      </c>
      <c r="F18" s="386"/>
      <c r="G18" s="386"/>
      <c r="H18" s="386"/>
      <c r="I18" s="106" t="s">
        <v>29</v>
      </c>
      <c r="J18" s="31" t="str">
        <f>'Rekapitulace stavby'!AN14</f>
        <v>Vyplň údaj</v>
      </c>
      <c r="K18" s="35"/>
      <c r="L18" s="107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07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06" t="s">
        <v>33</v>
      </c>
      <c r="E20" s="35"/>
      <c r="F20" s="35"/>
      <c r="G20" s="35"/>
      <c r="H20" s="35"/>
      <c r="I20" s="106" t="s">
        <v>26</v>
      </c>
      <c r="J20" s="108" t="s">
        <v>34</v>
      </c>
      <c r="K20" s="35"/>
      <c r="L20" s="107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8" t="s">
        <v>35</v>
      </c>
      <c r="F21" s="35"/>
      <c r="G21" s="35"/>
      <c r="H21" s="35"/>
      <c r="I21" s="106" t="s">
        <v>29</v>
      </c>
      <c r="J21" s="108" t="s">
        <v>36</v>
      </c>
      <c r="K21" s="35"/>
      <c r="L21" s="107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07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06" t="s">
        <v>38</v>
      </c>
      <c r="E23" s="35"/>
      <c r="F23" s="35"/>
      <c r="G23" s="35"/>
      <c r="H23" s="35"/>
      <c r="I23" s="106" t="s">
        <v>26</v>
      </c>
      <c r="J23" s="108" t="str">
        <f>IF('Rekapitulace stavby'!AN19="","",'Rekapitulace stavby'!AN19)</f>
        <v/>
      </c>
      <c r="K23" s="35"/>
      <c r="L23" s="107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8" t="str">
        <f>IF('Rekapitulace stavby'!E20="","",'Rekapitulace stavby'!E20)</f>
        <v xml:space="preserve"> </v>
      </c>
      <c r="F24" s="35"/>
      <c r="G24" s="35"/>
      <c r="H24" s="35"/>
      <c r="I24" s="106" t="s">
        <v>29</v>
      </c>
      <c r="J24" s="108" t="str">
        <f>IF('Rekapitulace stavby'!AN20="","",'Rekapitulace stavby'!AN20)</f>
        <v/>
      </c>
      <c r="K24" s="35"/>
      <c r="L24" s="107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07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06" t="s">
        <v>40</v>
      </c>
      <c r="E26" s="35"/>
      <c r="F26" s="35"/>
      <c r="G26" s="35"/>
      <c r="H26" s="35"/>
      <c r="I26" s="35"/>
      <c r="J26" s="35"/>
      <c r="K26" s="35"/>
      <c r="L26" s="10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0"/>
      <c r="B27" s="111"/>
      <c r="C27" s="110"/>
      <c r="D27" s="110"/>
      <c r="E27" s="387" t="s">
        <v>19</v>
      </c>
      <c r="F27" s="387"/>
      <c r="G27" s="387"/>
      <c r="H27" s="387"/>
      <c r="I27" s="110"/>
      <c r="J27" s="110"/>
      <c r="K27" s="110"/>
      <c r="L27" s="112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07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3"/>
      <c r="E29" s="113"/>
      <c r="F29" s="113"/>
      <c r="G29" s="113"/>
      <c r="H29" s="113"/>
      <c r="I29" s="113"/>
      <c r="J29" s="113"/>
      <c r="K29" s="113"/>
      <c r="L29" s="107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14" t="s">
        <v>42</v>
      </c>
      <c r="E30" s="35"/>
      <c r="F30" s="35"/>
      <c r="G30" s="35"/>
      <c r="H30" s="35"/>
      <c r="I30" s="35"/>
      <c r="J30" s="115">
        <f>ROUND(J86, 2)</f>
        <v>0</v>
      </c>
      <c r="K30" s="35"/>
      <c r="L30" s="107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3"/>
      <c r="E31" s="113"/>
      <c r="F31" s="113"/>
      <c r="G31" s="113"/>
      <c r="H31" s="113"/>
      <c r="I31" s="113"/>
      <c r="J31" s="113"/>
      <c r="K31" s="113"/>
      <c r="L31" s="107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16" t="s">
        <v>44</v>
      </c>
      <c r="G32" s="35"/>
      <c r="H32" s="35"/>
      <c r="I32" s="116" t="s">
        <v>43</v>
      </c>
      <c r="J32" s="116" t="s">
        <v>45</v>
      </c>
      <c r="K32" s="35"/>
      <c r="L32" s="107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17" t="s">
        <v>46</v>
      </c>
      <c r="E33" s="106" t="s">
        <v>47</v>
      </c>
      <c r="F33" s="118">
        <f>ROUND((SUM(BE86:BE118)),  2)</f>
        <v>0</v>
      </c>
      <c r="G33" s="35"/>
      <c r="H33" s="35"/>
      <c r="I33" s="119">
        <v>0.21</v>
      </c>
      <c r="J33" s="118">
        <f>ROUND(((SUM(BE86:BE118))*I33),  2)</f>
        <v>0</v>
      </c>
      <c r="K33" s="35"/>
      <c r="L33" s="107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06" t="s">
        <v>48</v>
      </c>
      <c r="F34" s="118">
        <f>ROUND((SUM(BF86:BF118)),  2)</f>
        <v>0</v>
      </c>
      <c r="G34" s="35"/>
      <c r="H34" s="35"/>
      <c r="I34" s="119">
        <v>0.15</v>
      </c>
      <c r="J34" s="118">
        <f>ROUND(((SUM(BF86:BF118))*I34),  2)</f>
        <v>0</v>
      </c>
      <c r="K34" s="35"/>
      <c r="L34" s="107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06" t="s">
        <v>49</v>
      </c>
      <c r="F35" s="118">
        <f>ROUND((SUM(BG86:BG118)),  2)</f>
        <v>0</v>
      </c>
      <c r="G35" s="35"/>
      <c r="H35" s="35"/>
      <c r="I35" s="119">
        <v>0.21</v>
      </c>
      <c r="J35" s="118">
        <f>0</f>
        <v>0</v>
      </c>
      <c r="K35" s="35"/>
      <c r="L35" s="10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06" t="s">
        <v>50</v>
      </c>
      <c r="F36" s="118">
        <f>ROUND((SUM(BH86:BH118)),  2)</f>
        <v>0</v>
      </c>
      <c r="G36" s="35"/>
      <c r="H36" s="35"/>
      <c r="I36" s="119">
        <v>0.15</v>
      </c>
      <c r="J36" s="118">
        <f>0</f>
        <v>0</v>
      </c>
      <c r="K36" s="35"/>
      <c r="L36" s="107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06" t="s">
        <v>51</v>
      </c>
      <c r="F37" s="118">
        <f>ROUND((SUM(BI86:BI118)),  2)</f>
        <v>0</v>
      </c>
      <c r="G37" s="35"/>
      <c r="H37" s="35"/>
      <c r="I37" s="119">
        <v>0</v>
      </c>
      <c r="J37" s="118">
        <f>0</f>
        <v>0</v>
      </c>
      <c r="K37" s="35"/>
      <c r="L37" s="107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07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0"/>
      <c r="D39" s="121" t="s">
        <v>52</v>
      </c>
      <c r="E39" s="122"/>
      <c r="F39" s="122"/>
      <c r="G39" s="123" t="s">
        <v>53</v>
      </c>
      <c r="H39" s="124" t="s">
        <v>54</v>
      </c>
      <c r="I39" s="122"/>
      <c r="J39" s="125">
        <f>SUM(J30:J37)</f>
        <v>0</v>
      </c>
      <c r="K39" s="126"/>
      <c r="L39" s="107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27"/>
      <c r="C40" s="128"/>
      <c r="D40" s="128"/>
      <c r="E40" s="128"/>
      <c r="F40" s="128"/>
      <c r="G40" s="128"/>
      <c r="H40" s="128"/>
      <c r="I40" s="128"/>
      <c r="J40" s="128"/>
      <c r="K40" s="128"/>
      <c r="L40" s="107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07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4" t="s">
        <v>199</v>
      </c>
      <c r="D45" s="37"/>
      <c r="E45" s="37"/>
      <c r="F45" s="37"/>
      <c r="G45" s="37"/>
      <c r="H45" s="37"/>
      <c r="I45" s="37"/>
      <c r="J45" s="37"/>
      <c r="K45" s="37"/>
      <c r="L45" s="107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07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30" t="s">
        <v>16</v>
      </c>
      <c r="D47" s="37"/>
      <c r="E47" s="37"/>
      <c r="F47" s="37"/>
      <c r="G47" s="37"/>
      <c r="H47" s="37"/>
      <c r="I47" s="37"/>
      <c r="J47" s="37"/>
      <c r="K47" s="37"/>
      <c r="L47" s="107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26.25" customHeight="1">
      <c r="A48" s="35"/>
      <c r="B48" s="36"/>
      <c r="C48" s="37"/>
      <c r="D48" s="37"/>
      <c r="E48" s="388" t="str">
        <f>E7</f>
        <v>Modernizace dopravního značení, 3. etapa, 5. května, č. akce 9991771</v>
      </c>
      <c r="F48" s="389"/>
      <c r="G48" s="389"/>
      <c r="H48" s="389"/>
      <c r="I48" s="37"/>
      <c r="J48" s="37"/>
      <c r="K48" s="37"/>
      <c r="L48" s="107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30" t="s">
        <v>197</v>
      </c>
      <c r="D49" s="37"/>
      <c r="E49" s="37"/>
      <c r="F49" s="37"/>
      <c r="G49" s="37"/>
      <c r="H49" s="37"/>
      <c r="I49" s="37"/>
      <c r="J49" s="37"/>
      <c r="K49" s="37"/>
      <c r="L49" s="107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377" t="str">
        <f>E9</f>
        <v>08 - 5K4-10</v>
      </c>
      <c r="F50" s="390"/>
      <c r="G50" s="390"/>
      <c r="H50" s="390"/>
      <c r="I50" s="37"/>
      <c r="J50" s="37"/>
      <c r="K50" s="37"/>
      <c r="L50" s="107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07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30" t="s">
        <v>21</v>
      </c>
      <c r="D52" s="37"/>
      <c r="E52" s="37"/>
      <c r="F52" s="28" t="str">
        <f>F12</f>
        <v>Praha 4</v>
      </c>
      <c r="G52" s="37"/>
      <c r="H52" s="37"/>
      <c r="I52" s="30" t="s">
        <v>23</v>
      </c>
      <c r="J52" s="60" t="str">
        <f>IF(J12="","",J12)</f>
        <v>22. 2. 2021</v>
      </c>
      <c r="K52" s="37"/>
      <c r="L52" s="107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07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5.7" customHeight="1">
      <c r="A54" s="35"/>
      <c r="B54" s="36"/>
      <c r="C54" s="30" t="s">
        <v>25</v>
      </c>
      <c r="D54" s="37"/>
      <c r="E54" s="37"/>
      <c r="F54" s="28" t="str">
        <f>E15</f>
        <v>Technická správa komunikací hl. m. Prahy, a.s.</v>
      </c>
      <c r="G54" s="37"/>
      <c r="H54" s="37"/>
      <c r="I54" s="30" t="s">
        <v>33</v>
      </c>
      <c r="J54" s="33" t="str">
        <f>E21</f>
        <v>d plus projektová a inženýrská a.s.</v>
      </c>
      <c r="K54" s="37"/>
      <c r="L54" s="107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30" t="s">
        <v>31</v>
      </c>
      <c r="D55" s="37"/>
      <c r="E55" s="37"/>
      <c r="F55" s="28" t="str">
        <f>IF(E18="","",E18)</f>
        <v>Vyplň údaj</v>
      </c>
      <c r="G55" s="37"/>
      <c r="H55" s="37"/>
      <c r="I55" s="30" t="s">
        <v>38</v>
      </c>
      <c r="J55" s="33" t="str">
        <f>E24</f>
        <v xml:space="preserve"> </v>
      </c>
      <c r="K55" s="37"/>
      <c r="L55" s="107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07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1" t="s">
        <v>200</v>
      </c>
      <c r="D57" s="132"/>
      <c r="E57" s="132"/>
      <c r="F57" s="132"/>
      <c r="G57" s="132"/>
      <c r="H57" s="132"/>
      <c r="I57" s="132"/>
      <c r="J57" s="133" t="s">
        <v>201</v>
      </c>
      <c r="K57" s="132"/>
      <c r="L57" s="107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07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34" t="s">
        <v>74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07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8" t="s">
        <v>202</v>
      </c>
    </row>
    <row r="60" spans="1:47" s="9" customFormat="1" ht="24.95" customHeight="1">
      <c r="B60" s="135"/>
      <c r="C60" s="136"/>
      <c r="D60" s="137" t="s">
        <v>203</v>
      </c>
      <c r="E60" s="138"/>
      <c r="F60" s="138"/>
      <c r="G60" s="138"/>
      <c r="H60" s="138"/>
      <c r="I60" s="138"/>
      <c r="J60" s="139">
        <f>J87</f>
        <v>0</v>
      </c>
      <c r="K60" s="136"/>
      <c r="L60" s="140"/>
    </row>
    <row r="61" spans="1:47" s="10" customFormat="1" ht="19.899999999999999" customHeight="1">
      <c r="B61" s="141"/>
      <c r="C61" s="142"/>
      <c r="D61" s="143" t="s">
        <v>207</v>
      </c>
      <c r="E61" s="144"/>
      <c r="F61" s="144"/>
      <c r="G61" s="144"/>
      <c r="H61" s="144"/>
      <c r="I61" s="144"/>
      <c r="J61" s="145">
        <f>J88</f>
        <v>0</v>
      </c>
      <c r="K61" s="142"/>
      <c r="L61" s="146"/>
    </row>
    <row r="62" spans="1:47" s="10" customFormat="1" ht="19.899999999999999" customHeight="1">
      <c r="B62" s="141"/>
      <c r="C62" s="142"/>
      <c r="D62" s="143" t="s">
        <v>208</v>
      </c>
      <c r="E62" s="144"/>
      <c r="F62" s="144"/>
      <c r="G62" s="144"/>
      <c r="H62" s="144"/>
      <c r="I62" s="144"/>
      <c r="J62" s="145">
        <f>J96</f>
        <v>0</v>
      </c>
      <c r="K62" s="142"/>
      <c r="L62" s="146"/>
    </row>
    <row r="63" spans="1:47" s="10" customFormat="1" ht="19.899999999999999" customHeight="1">
      <c r="B63" s="141"/>
      <c r="C63" s="142"/>
      <c r="D63" s="143" t="s">
        <v>209</v>
      </c>
      <c r="E63" s="144"/>
      <c r="F63" s="144"/>
      <c r="G63" s="144"/>
      <c r="H63" s="144"/>
      <c r="I63" s="144"/>
      <c r="J63" s="145">
        <f>J100</f>
        <v>0</v>
      </c>
      <c r="K63" s="142"/>
      <c r="L63" s="146"/>
    </row>
    <row r="64" spans="1:47" s="9" customFormat="1" ht="24.95" customHeight="1">
      <c r="B64" s="135"/>
      <c r="C64" s="136"/>
      <c r="D64" s="137" t="s">
        <v>658</v>
      </c>
      <c r="E64" s="138"/>
      <c r="F64" s="138"/>
      <c r="G64" s="138"/>
      <c r="H64" s="138"/>
      <c r="I64" s="138"/>
      <c r="J64" s="139">
        <f>J102</f>
        <v>0</v>
      </c>
      <c r="K64" s="136"/>
      <c r="L64" s="140"/>
    </row>
    <row r="65" spans="1:31" s="10" customFormat="1" ht="19.899999999999999" customHeight="1">
      <c r="B65" s="141"/>
      <c r="C65" s="142"/>
      <c r="D65" s="143" t="s">
        <v>659</v>
      </c>
      <c r="E65" s="144"/>
      <c r="F65" s="144"/>
      <c r="G65" s="144"/>
      <c r="H65" s="144"/>
      <c r="I65" s="144"/>
      <c r="J65" s="145">
        <f>J103</f>
        <v>0</v>
      </c>
      <c r="K65" s="142"/>
      <c r="L65" s="146"/>
    </row>
    <row r="66" spans="1:31" s="10" customFormat="1" ht="19.899999999999999" customHeight="1">
      <c r="B66" s="141"/>
      <c r="C66" s="142"/>
      <c r="D66" s="143" t="s">
        <v>660</v>
      </c>
      <c r="E66" s="144"/>
      <c r="F66" s="144"/>
      <c r="G66" s="144"/>
      <c r="H66" s="144"/>
      <c r="I66" s="144"/>
      <c r="J66" s="145">
        <f>J115</f>
        <v>0</v>
      </c>
      <c r="K66" s="142"/>
      <c r="L66" s="146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07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07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07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4" t="s">
        <v>210</v>
      </c>
      <c r="D73" s="37"/>
      <c r="E73" s="37"/>
      <c r="F73" s="37"/>
      <c r="G73" s="37"/>
      <c r="H73" s="37"/>
      <c r="I73" s="37"/>
      <c r="J73" s="37"/>
      <c r="K73" s="37"/>
      <c r="L73" s="107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07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30" t="s">
        <v>16</v>
      </c>
      <c r="D75" s="37"/>
      <c r="E75" s="37"/>
      <c r="F75" s="37"/>
      <c r="G75" s="37"/>
      <c r="H75" s="37"/>
      <c r="I75" s="37"/>
      <c r="J75" s="37"/>
      <c r="K75" s="37"/>
      <c r="L75" s="107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6.25" customHeight="1">
      <c r="A76" s="35"/>
      <c r="B76" s="36"/>
      <c r="C76" s="37"/>
      <c r="D76" s="37"/>
      <c r="E76" s="388" t="str">
        <f>E7</f>
        <v>Modernizace dopravního značení, 3. etapa, 5. května, č. akce 9991771</v>
      </c>
      <c r="F76" s="389"/>
      <c r="G76" s="389"/>
      <c r="H76" s="389"/>
      <c r="I76" s="37"/>
      <c r="J76" s="37"/>
      <c r="K76" s="37"/>
      <c r="L76" s="107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30" t="s">
        <v>197</v>
      </c>
      <c r="D77" s="37"/>
      <c r="E77" s="37"/>
      <c r="F77" s="37"/>
      <c r="G77" s="37"/>
      <c r="H77" s="37"/>
      <c r="I77" s="37"/>
      <c r="J77" s="37"/>
      <c r="K77" s="37"/>
      <c r="L77" s="107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377" t="str">
        <f>E9</f>
        <v>08 - 5K4-10</v>
      </c>
      <c r="F78" s="390"/>
      <c r="G78" s="390"/>
      <c r="H78" s="390"/>
      <c r="I78" s="37"/>
      <c r="J78" s="37"/>
      <c r="K78" s="37"/>
      <c r="L78" s="107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07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30" t="s">
        <v>21</v>
      </c>
      <c r="D80" s="37"/>
      <c r="E80" s="37"/>
      <c r="F80" s="28" t="str">
        <f>F12</f>
        <v>Praha 4</v>
      </c>
      <c r="G80" s="37"/>
      <c r="H80" s="37"/>
      <c r="I80" s="30" t="s">
        <v>23</v>
      </c>
      <c r="J80" s="60" t="str">
        <f>IF(J12="","",J12)</f>
        <v>22. 2. 2021</v>
      </c>
      <c r="K80" s="37"/>
      <c r="L80" s="107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07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25.7" customHeight="1">
      <c r="A82" s="35"/>
      <c r="B82" s="36"/>
      <c r="C82" s="30" t="s">
        <v>25</v>
      </c>
      <c r="D82" s="37"/>
      <c r="E82" s="37"/>
      <c r="F82" s="28" t="str">
        <f>E15</f>
        <v>Technická správa komunikací hl. m. Prahy, a.s.</v>
      </c>
      <c r="G82" s="37"/>
      <c r="H82" s="37"/>
      <c r="I82" s="30" t="s">
        <v>33</v>
      </c>
      <c r="J82" s="33" t="str">
        <f>E21</f>
        <v>d plus projektová a inženýrská a.s.</v>
      </c>
      <c r="K82" s="37"/>
      <c r="L82" s="107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30" t="s">
        <v>31</v>
      </c>
      <c r="D83" s="37"/>
      <c r="E83" s="37"/>
      <c r="F83" s="28" t="str">
        <f>IF(E18="","",E18)</f>
        <v>Vyplň údaj</v>
      </c>
      <c r="G83" s="37"/>
      <c r="H83" s="37"/>
      <c r="I83" s="30" t="s">
        <v>38</v>
      </c>
      <c r="J83" s="33" t="str">
        <f>E24</f>
        <v xml:space="preserve"> </v>
      </c>
      <c r="K83" s="37"/>
      <c r="L83" s="107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07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47"/>
      <c r="B85" s="148"/>
      <c r="C85" s="149" t="s">
        <v>211</v>
      </c>
      <c r="D85" s="150" t="s">
        <v>61</v>
      </c>
      <c r="E85" s="150" t="s">
        <v>57</v>
      </c>
      <c r="F85" s="150" t="s">
        <v>58</v>
      </c>
      <c r="G85" s="150" t="s">
        <v>212</v>
      </c>
      <c r="H85" s="150" t="s">
        <v>213</v>
      </c>
      <c r="I85" s="150" t="s">
        <v>214</v>
      </c>
      <c r="J85" s="150" t="s">
        <v>201</v>
      </c>
      <c r="K85" s="151" t="s">
        <v>215</v>
      </c>
      <c r="L85" s="152"/>
      <c r="M85" s="69" t="s">
        <v>19</v>
      </c>
      <c r="N85" s="70" t="s">
        <v>46</v>
      </c>
      <c r="O85" s="70" t="s">
        <v>216</v>
      </c>
      <c r="P85" s="70" t="s">
        <v>217</v>
      </c>
      <c r="Q85" s="70" t="s">
        <v>218</v>
      </c>
      <c r="R85" s="70" t="s">
        <v>219</v>
      </c>
      <c r="S85" s="70" t="s">
        <v>220</v>
      </c>
      <c r="T85" s="71" t="s">
        <v>221</v>
      </c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</row>
    <row r="86" spans="1:65" s="2" customFormat="1" ht="22.9" customHeight="1">
      <c r="A86" s="35"/>
      <c r="B86" s="36"/>
      <c r="C86" s="76" t="s">
        <v>222</v>
      </c>
      <c r="D86" s="37"/>
      <c r="E86" s="37"/>
      <c r="F86" s="37"/>
      <c r="G86" s="37"/>
      <c r="H86" s="37"/>
      <c r="I86" s="37"/>
      <c r="J86" s="153">
        <f>BK86</f>
        <v>0</v>
      </c>
      <c r="K86" s="37"/>
      <c r="L86" s="40"/>
      <c r="M86" s="72"/>
      <c r="N86" s="154"/>
      <c r="O86" s="73"/>
      <c r="P86" s="155">
        <f>P87+P102</f>
        <v>0</v>
      </c>
      <c r="Q86" s="73"/>
      <c r="R86" s="155">
        <f>R87+R102</f>
        <v>2.8059088000000001</v>
      </c>
      <c r="S86" s="73"/>
      <c r="T86" s="156">
        <f>T87+T102</f>
        <v>0.125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8" t="s">
        <v>75</v>
      </c>
      <c r="AU86" s="18" t="s">
        <v>202</v>
      </c>
      <c r="BK86" s="157">
        <f>BK87+BK102</f>
        <v>0</v>
      </c>
    </row>
    <row r="87" spans="1:65" s="12" customFormat="1" ht="25.9" customHeight="1">
      <c r="B87" s="158"/>
      <c r="C87" s="159"/>
      <c r="D87" s="160" t="s">
        <v>75</v>
      </c>
      <c r="E87" s="161" t="s">
        <v>223</v>
      </c>
      <c r="F87" s="161" t="s">
        <v>224</v>
      </c>
      <c r="G87" s="159"/>
      <c r="H87" s="159"/>
      <c r="I87" s="162"/>
      <c r="J87" s="163">
        <f>BK87</f>
        <v>0</v>
      </c>
      <c r="K87" s="159"/>
      <c r="L87" s="164"/>
      <c r="M87" s="165"/>
      <c r="N87" s="166"/>
      <c r="O87" s="166"/>
      <c r="P87" s="167">
        <f>P88+P96+P100</f>
        <v>0</v>
      </c>
      <c r="Q87" s="166"/>
      <c r="R87" s="167">
        <f>R88+R96+R100</f>
        <v>2.6415299999999999</v>
      </c>
      <c r="S87" s="166"/>
      <c r="T87" s="168">
        <f>T88+T96+T100</f>
        <v>0</v>
      </c>
      <c r="AR87" s="169" t="s">
        <v>84</v>
      </c>
      <c r="AT87" s="170" t="s">
        <v>75</v>
      </c>
      <c r="AU87" s="170" t="s">
        <v>76</v>
      </c>
      <c r="AY87" s="169" t="s">
        <v>225</v>
      </c>
      <c r="BK87" s="171">
        <f>BK88+BK96+BK100</f>
        <v>0</v>
      </c>
    </row>
    <row r="88" spans="1:65" s="12" customFormat="1" ht="22.9" customHeight="1">
      <c r="B88" s="158"/>
      <c r="C88" s="159"/>
      <c r="D88" s="160" t="s">
        <v>75</v>
      </c>
      <c r="E88" s="172" t="s">
        <v>369</v>
      </c>
      <c r="F88" s="172" t="s">
        <v>377</v>
      </c>
      <c r="G88" s="159"/>
      <c r="H88" s="159"/>
      <c r="I88" s="162"/>
      <c r="J88" s="173">
        <f>BK88</f>
        <v>0</v>
      </c>
      <c r="K88" s="159"/>
      <c r="L88" s="164"/>
      <c r="M88" s="165"/>
      <c r="N88" s="166"/>
      <c r="O88" s="166"/>
      <c r="P88" s="167">
        <f>SUM(P89:P95)</f>
        <v>0</v>
      </c>
      <c r="Q88" s="166"/>
      <c r="R88" s="167">
        <f>SUM(R89:R95)</f>
        <v>2.6415299999999999</v>
      </c>
      <c r="S88" s="166"/>
      <c r="T88" s="168">
        <f>SUM(T89:T95)</f>
        <v>0</v>
      </c>
      <c r="AR88" s="169" t="s">
        <v>84</v>
      </c>
      <c r="AT88" s="170" t="s">
        <v>75</v>
      </c>
      <c r="AU88" s="170" t="s">
        <v>84</v>
      </c>
      <c r="AY88" s="169" t="s">
        <v>225</v>
      </c>
      <c r="BK88" s="171">
        <f>SUM(BK89:BK95)</f>
        <v>0</v>
      </c>
    </row>
    <row r="89" spans="1:65" s="2" customFormat="1" ht="24">
      <c r="A89" s="35"/>
      <c r="B89" s="36"/>
      <c r="C89" s="174" t="s">
        <v>84</v>
      </c>
      <c r="D89" s="174" t="s">
        <v>227</v>
      </c>
      <c r="E89" s="175" t="s">
        <v>442</v>
      </c>
      <c r="F89" s="176" t="s">
        <v>443</v>
      </c>
      <c r="G89" s="177" t="s">
        <v>380</v>
      </c>
      <c r="H89" s="178">
        <v>1</v>
      </c>
      <c r="I89" s="179"/>
      <c r="J89" s="180">
        <f>ROUND(I89*H89,2)</f>
        <v>0</v>
      </c>
      <c r="K89" s="176" t="s">
        <v>231</v>
      </c>
      <c r="L89" s="40"/>
      <c r="M89" s="181" t="s">
        <v>19</v>
      </c>
      <c r="N89" s="182" t="s">
        <v>47</v>
      </c>
      <c r="O89" s="65"/>
      <c r="P89" s="183">
        <f>O89*H89</f>
        <v>0</v>
      </c>
      <c r="Q89" s="183">
        <v>2.5018799999999999</v>
      </c>
      <c r="R89" s="183">
        <f>Q89*H89</f>
        <v>2.5018799999999999</v>
      </c>
      <c r="S89" s="183">
        <v>0</v>
      </c>
      <c r="T89" s="184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85" t="s">
        <v>232</v>
      </c>
      <c r="AT89" s="185" t="s">
        <v>227</v>
      </c>
      <c r="AU89" s="185" t="s">
        <v>86</v>
      </c>
      <c r="AY89" s="18" t="s">
        <v>225</v>
      </c>
      <c r="BE89" s="186">
        <f>IF(N89="základní",J89,0)</f>
        <v>0</v>
      </c>
      <c r="BF89" s="186">
        <f>IF(N89="snížená",J89,0)</f>
        <v>0</v>
      </c>
      <c r="BG89" s="186">
        <f>IF(N89="zákl. přenesená",J89,0)</f>
        <v>0</v>
      </c>
      <c r="BH89" s="186">
        <f>IF(N89="sníž. přenesená",J89,0)</f>
        <v>0</v>
      </c>
      <c r="BI89" s="186">
        <f>IF(N89="nulová",J89,0)</f>
        <v>0</v>
      </c>
      <c r="BJ89" s="18" t="s">
        <v>84</v>
      </c>
      <c r="BK89" s="186">
        <f>ROUND(I89*H89,2)</f>
        <v>0</v>
      </c>
      <c r="BL89" s="18" t="s">
        <v>232</v>
      </c>
      <c r="BM89" s="185" t="s">
        <v>663</v>
      </c>
    </row>
    <row r="90" spans="1:65" s="2" customFormat="1" ht="16.5" customHeight="1">
      <c r="A90" s="35"/>
      <c r="B90" s="36"/>
      <c r="C90" s="210" t="s">
        <v>86</v>
      </c>
      <c r="D90" s="210" t="s">
        <v>410</v>
      </c>
      <c r="E90" s="211" t="s">
        <v>471</v>
      </c>
      <c r="F90" s="212" t="s">
        <v>472</v>
      </c>
      <c r="G90" s="213" t="s">
        <v>230</v>
      </c>
      <c r="H90" s="214">
        <v>5.7</v>
      </c>
      <c r="I90" s="215"/>
      <c r="J90" s="216">
        <f>ROUND(I90*H90,2)</f>
        <v>0</v>
      </c>
      <c r="K90" s="212" t="s">
        <v>19</v>
      </c>
      <c r="L90" s="217"/>
      <c r="M90" s="218" t="s">
        <v>19</v>
      </c>
      <c r="N90" s="219" t="s">
        <v>47</v>
      </c>
      <c r="O90" s="65"/>
      <c r="P90" s="183">
        <f>O90*H90</f>
        <v>0</v>
      </c>
      <c r="Q90" s="183">
        <v>2.4500000000000001E-2</v>
      </c>
      <c r="R90" s="183">
        <f>Q90*H90</f>
        <v>0.13965</v>
      </c>
      <c r="S90" s="183">
        <v>0</v>
      </c>
      <c r="T90" s="184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85" t="s">
        <v>365</v>
      </c>
      <c r="AT90" s="185" t="s">
        <v>410</v>
      </c>
      <c r="AU90" s="185" t="s">
        <v>86</v>
      </c>
      <c r="AY90" s="18" t="s">
        <v>225</v>
      </c>
      <c r="BE90" s="186">
        <f>IF(N90="základní",J90,0)</f>
        <v>0</v>
      </c>
      <c r="BF90" s="186">
        <f>IF(N90="snížená",J90,0)</f>
        <v>0</v>
      </c>
      <c r="BG90" s="186">
        <f>IF(N90="zákl. přenesená",J90,0)</f>
        <v>0</v>
      </c>
      <c r="BH90" s="186">
        <f>IF(N90="sníž. přenesená",J90,0)</f>
        <v>0</v>
      </c>
      <c r="BI90" s="186">
        <f>IF(N90="nulová",J90,0)</f>
        <v>0</v>
      </c>
      <c r="BJ90" s="18" t="s">
        <v>84</v>
      </c>
      <c r="BK90" s="186">
        <f>ROUND(I90*H90,2)</f>
        <v>0</v>
      </c>
      <c r="BL90" s="18" t="s">
        <v>232</v>
      </c>
      <c r="BM90" s="185" t="s">
        <v>664</v>
      </c>
    </row>
    <row r="91" spans="1:65" s="13" customFormat="1" ht="11.25">
      <c r="B91" s="187"/>
      <c r="C91" s="188"/>
      <c r="D91" s="189" t="s">
        <v>234</v>
      </c>
      <c r="E91" s="190" t="s">
        <v>654</v>
      </c>
      <c r="F91" s="191" t="s">
        <v>756</v>
      </c>
      <c r="G91" s="188"/>
      <c r="H91" s="192">
        <v>5.7</v>
      </c>
      <c r="I91" s="193"/>
      <c r="J91" s="188"/>
      <c r="K91" s="188"/>
      <c r="L91" s="194"/>
      <c r="M91" s="195"/>
      <c r="N91" s="196"/>
      <c r="O91" s="196"/>
      <c r="P91" s="196"/>
      <c r="Q91" s="196"/>
      <c r="R91" s="196"/>
      <c r="S91" s="196"/>
      <c r="T91" s="197"/>
      <c r="AT91" s="198" t="s">
        <v>234</v>
      </c>
      <c r="AU91" s="198" t="s">
        <v>86</v>
      </c>
      <c r="AV91" s="13" t="s">
        <v>86</v>
      </c>
      <c r="AW91" s="13" t="s">
        <v>37</v>
      </c>
      <c r="AX91" s="13" t="s">
        <v>84</v>
      </c>
      <c r="AY91" s="198" t="s">
        <v>225</v>
      </c>
    </row>
    <row r="92" spans="1:65" s="2" customFormat="1" ht="36">
      <c r="A92" s="35"/>
      <c r="B92" s="36"/>
      <c r="C92" s="174" t="s">
        <v>273</v>
      </c>
      <c r="D92" s="174" t="s">
        <v>227</v>
      </c>
      <c r="E92" s="175" t="s">
        <v>574</v>
      </c>
      <c r="F92" s="176" t="s">
        <v>575</v>
      </c>
      <c r="G92" s="177" t="s">
        <v>576</v>
      </c>
      <c r="H92" s="178">
        <v>2</v>
      </c>
      <c r="I92" s="179"/>
      <c r="J92" s="180">
        <f>ROUND(I92*H92,2)</f>
        <v>0</v>
      </c>
      <c r="K92" s="176" t="s">
        <v>231</v>
      </c>
      <c r="L92" s="40"/>
      <c r="M92" s="181" t="s">
        <v>19</v>
      </c>
      <c r="N92" s="182" t="s">
        <v>47</v>
      </c>
      <c r="O92" s="65"/>
      <c r="P92" s="183">
        <f>O92*H92</f>
        <v>0</v>
      </c>
      <c r="Q92" s="183">
        <v>0</v>
      </c>
      <c r="R92" s="183">
        <f>Q92*H92</f>
        <v>0</v>
      </c>
      <c r="S92" s="183">
        <v>0</v>
      </c>
      <c r="T92" s="184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85" t="s">
        <v>232</v>
      </c>
      <c r="AT92" s="185" t="s">
        <v>227</v>
      </c>
      <c r="AU92" s="185" t="s">
        <v>86</v>
      </c>
      <c r="AY92" s="18" t="s">
        <v>225</v>
      </c>
      <c r="BE92" s="186">
        <f>IF(N92="základní",J92,0)</f>
        <v>0</v>
      </c>
      <c r="BF92" s="186">
        <f>IF(N92="snížená",J92,0)</f>
        <v>0</v>
      </c>
      <c r="BG92" s="186">
        <f>IF(N92="zákl. přenesená",J92,0)</f>
        <v>0</v>
      </c>
      <c r="BH92" s="186">
        <f>IF(N92="sníž. přenesená",J92,0)</f>
        <v>0</v>
      </c>
      <c r="BI92" s="186">
        <f>IF(N92="nulová",J92,0)</f>
        <v>0</v>
      </c>
      <c r="BJ92" s="18" t="s">
        <v>84</v>
      </c>
      <c r="BK92" s="186">
        <f>ROUND(I92*H92,2)</f>
        <v>0</v>
      </c>
      <c r="BL92" s="18" t="s">
        <v>232</v>
      </c>
      <c r="BM92" s="185" t="s">
        <v>757</v>
      </c>
    </row>
    <row r="93" spans="1:65" s="2" customFormat="1" ht="55.5" customHeight="1">
      <c r="A93" s="35"/>
      <c r="B93" s="36"/>
      <c r="C93" s="174" t="s">
        <v>232</v>
      </c>
      <c r="D93" s="174" t="s">
        <v>227</v>
      </c>
      <c r="E93" s="175" t="s">
        <v>608</v>
      </c>
      <c r="F93" s="176" t="s">
        <v>667</v>
      </c>
      <c r="G93" s="177" t="s">
        <v>230</v>
      </c>
      <c r="H93" s="178">
        <v>5.7</v>
      </c>
      <c r="I93" s="179"/>
      <c r="J93" s="180">
        <f>ROUND(I93*H93,2)</f>
        <v>0</v>
      </c>
      <c r="K93" s="176" t="s">
        <v>19</v>
      </c>
      <c r="L93" s="40"/>
      <c r="M93" s="181" t="s">
        <v>19</v>
      </c>
      <c r="N93" s="182" t="s">
        <v>47</v>
      </c>
      <c r="O93" s="65"/>
      <c r="P93" s="183">
        <f>O93*H93</f>
        <v>0</v>
      </c>
      <c r="Q93" s="183">
        <v>0</v>
      </c>
      <c r="R93" s="183">
        <f>Q93*H93</f>
        <v>0</v>
      </c>
      <c r="S93" s="183">
        <v>0</v>
      </c>
      <c r="T93" s="184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85" t="s">
        <v>232</v>
      </c>
      <c r="AT93" s="185" t="s">
        <v>227</v>
      </c>
      <c r="AU93" s="185" t="s">
        <v>86</v>
      </c>
      <c r="AY93" s="18" t="s">
        <v>225</v>
      </c>
      <c r="BE93" s="186">
        <f>IF(N93="základní",J93,0)</f>
        <v>0</v>
      </c>
      <c r="BF93" s="186">
        <f>IF(N93="snížená",J93,0)</f>
        <v>0</v>
      </c>
      <c r="BG93" s="186">
        <f>IF(N93="zákl. přenesená",J93,0)</f>
        <v>0</v>
      </c>
      <c r="BH93" s="186">
        <f>IF(N93="sníž. přenesená",J93,0)</f>
        <v>0</v>
      </c>
      <c r="BI93" s="186">
        <f>IF(N93="nulová",J93,0)</f>
        <v>0</v>
      </c>
      <c r="BJ93" s="18" t="s">
        <v>84</v>
      </c>
      <c r="BK93" s="186">
        <f>ROUND(I93*H93,2)</f>
        <v>0</v>
      </c>
      <c r="BL93" s="18" t="s">
        <v>232</v>
      </c>
      <c r="BM93" s="185" t="s">
        <v>714</v>
      </c>
    </row>
    <row r="94" spans="1:65" s="2" customFormat="1" ht="19.5">
      <c r="A94" s="35"/>
      <c r="B94" s="36"/>
      <c r="C94" s="37"/>
      <c r="D94" s="189" t="s">
        <v>414</v>
      </c>
      <c r="E94" s="37"/>
      <c r="F94" s="220" t="s">
        <v>669</v>
      </c>
      <c r="G94" s="37"/>
      <c r="H94" s="37"/>
      <c r="I94" s="221"/>
      <c r="J94" s="37"/>
      <c r="K94" s="37"/>
      <c r="L94" s="40"/>
      <c r="M94" s="222"/>
      <c r="N94" s="223"/>
      <c r="O94" s="65"/>
      <c r="P94" s="65"/>
      <c r="Q94" s="65"/>
      <c r="R94" s="65"/>
      <c r="S94" s="65"/>
      <c r="T94" s="66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T94" s="18" t="s">
        <v>414</v>
      </c>
      <c r="AU94" s="18" t="s">
        <v>86</v>
      </c>
    </row>
    <row r="95" spans="1:65" s="13" customFormat="1" ht="11.25">
      <c r="B95" s="187"/>
      <c r="C95" s="188"/>
      <c r="D95" s="189" t="s">
        <v>234</v>
      </c>
      <c r="E95" s="190" t="s">
        <v>19</v>
      </c>
      <c r="F95" s="191" t="s">
        <v>670</v>
      </c>
      <c r="G95" s="188"/>
      <c r="H95" s="192">
        <v>5.7</v>
      </c>
      <c r="I95" s="193"/>
      <c r="J95" s="188"/>
      <c r="K95" s="188"/>
      <c r="L95" s="194"/>
      <c r="M95" s="195"/>
      <c r="N95" s="196"/>
      <c r="O95" s="196"/>
      <c r="P95" s="196"/>
      <c r="Q95" s="196"/>
      <c r="R95" s="196"/>
      <c r="S95" s="196"/>
      <c r="T95" s="197"/>
      <c r="AT95" s="198" t="s">
        <v>234</v>
      </c>
      <c r="AU95" s="198" t="s">
        <v>86</v>
      </c>
      <c r="AV95" s="13" t="s">
        <v>86</v>
      </c>
      <c r="AW95" s="13" t="s">
        <v>37</v>
      </c>
      <c r="AX95" s="13" t="s">
        <v>84</v>
      </c>
      <c r="AY95" s="198" t="s">
        <v>225</v>
      </c>
    </row>
    <row r="96" spans="1:65" s="12" customFormat="1" ht="22.9" customHeight="1">
      <c r="B96" s="158"/>
      <c r="C96" s="159"/>
      <c r="D96" s="160" t="s">
        <v>75</v>
      </c>
      <c r="E96" s="172" t="s">
        <v>628</v>
      </c>
      <c r="F96" s="172" t="s">
        <v>629</v>
      </c>
      <c r="G96" s="159"/>
      <c r="H96" s="159"/>
      <c r="I96" s="162"/>
      <c r="J96" s="173">
        <f>BK96</f>
        <v>0</v>
      </c>
      <c r="K96" s="159"/>
      <c r="L96" s="164"/>
      <c r="M96" s="165"/>
      <c r="N96" s="166"/>
      <c r="O96" s="166"/>
      <c r="P96" s="167">
        <f>SUM(P97:P99)</f>
        <v>0</v>
      </c>
      <c r="Q96" s="166"/>
      <c r="R96" s="167">
        <f>SUM(R97:R99)</f>
        <v>0</v>
      </c>
      <c r="S96" s="166"/>
      <c r="T96" s="168">
        <f>SUM(T97:T99)</f>
        <v>0</v>
      </c>
      <c r="AR96" s="169" t="s">
        <v>84</v>
      </c>
      <c r="AT96" s="170" t="s">
        <v>75</v>
      </c>
      <c r="AU96" s="170" t="s">
        <v>84</v>
      </c>
      <c r="AY96" s="169" t="s">
        <v>225</v>
      </c>
      <c r="BK96" s="171">
        <f>SUM(BK97:BK99)</f>
        <v>0</v>
      </c>
    </row>
    <row r="97" spans="1:65" s="2" customFormat="1" ht="36">
      <c r="A97" s="35"/>
      <c r="B97" s="36"/>
      <c r="C97" s="174" t="s">
        <v>327</v>
      </c>
      <c r="D97" s="174" t="s">
        <v>227</v>
      </c>
      <c r="E97" s="175" t="s">
        <v>631</v>
      </c>
      <c r="F97" s="176" t="s">
        <v>632</v>
      </c>
      <c r="G97" s="177" t="s">
        <v>361</v>
      </c>
      <c r="H97" s="178">
        <v>0.125</v>
      </c>
      <c r="I97" s="179"/>
      <c r="J97" s="180">
        <f>ROUND(I97*H97,2)</f>
        <v>0</v>
      </c>
      <c r="K97" s="176" t="s">
        <v>231</v>
      </c>
      <c r="L97" s="40"/>
      <c r="M97" s="181" t="s">
        <v>19</v>
      </c>
      <c r="N97" s="182" t="s">
        <v>47</v>
      </c>
      <c r="O97" s="65"/>
      <c r="P97" s="183">
        <f>O97*H97</f>
        <v>0</v>
      </c>
      <c r="Q97" s="183">
        <v>0</v>
      </c>
      <c r="R97" s="183">
        <f>Q97*H97</f>
        <v>0</v>
      </c>
      <c r="S97" s="183">
        <v>0</v>
      </c>
      <c r="T97" s="184">
        <f>S97*H97</f>
        <v>0</v>
      </c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R97" s="185" t="s">
        <v>232</v>
      </c>
      <c r="AT97" s="185" t="s">
        <v>227</v>
      </c>
      <c r="AU97" s="185" t="s">
        <v>86</v>
      </c>
      <c r="AY97" s="18" t="s">
        <v>225</v>
      </c>
      <c r="BE97" s="186">
        <f>IF(N97="základní",J97,0)</f>
        <v>0</v>
      </c>
      <c r="BF97" s="186">
        <f>IF(N97="snížená",J97,0)</f>
        <v>0</v>
      </c>
      <c r="BG97" s="186">
        <f>IF(N97="zákl. přenesená",J97,0)</f>
        <v>0</v>
      </c>
      <c r="BH97" s="186">
        <f>IF(N97="sníž. přenesená",J97,0)</f>
        <v>0</v>
      </c>
      <c r="BI97" s="186">
        <f>IF(N97="nulová",J97,0)</f>
        <v>0</v>
      </c>
      <c r="BJ97" s="18" t="s">
        <v>84</v>
      </c>
      <c r="BK97" s="186">
        <f>ROUND(I97*H97,2)</f>
        <v>0</v>
      </c>
      <c r="BL97" s="18" t="s">
        <v>232</v>
      </c>
      <c r="BM97" s="185" t="s">
        <v>671</v>
      </c>
    </row>
    <row r="98" spans="1:65" s="2" customFormat="1" ht="36">
      <c r="A98" s="35"/>
      <c r="B98" s="36"/>
      <c r="C98" s="174" t="s">
        <v>354</v>
      </c>
      <c r="D98" s="174" t="s">
        <v>227</v>
      </c>
      <c r="E98" s="175" t="s">
        <v>635</v>
      </c>
      <c r="F98" s="176" t="s">
        <v>636</v>
      </c>
      <c r="G98" s="177" t="s">
        <v>361</v>
      </c>
      <c r="H98" s="178">
        <v>1.25</v>
      </c>
      <c r="I98" s="179"/>
      <c r="J98" s="180">
        <f>ROUND(I98*H98,2)</f>
        <v>0</v>
      </c>
      <c r="K98" s="176" t="s">
        <v>231</v>
      </c>
      <c r="L98" s="40"/>
      <c r="M98" s="181" t="s">
        <v>19</v>
      </c>
      <c r="N98" s="182" t="s">
        <v>47</v>
      </c>
      <c r="O98" s="65"/>
      <c r="P98" s="183">
        <f>O98*H98</f>
        <v>0</v>
      </c>
      <c r="Q98" s="183">
        <v>0</v>
      </c>
      <c r="R98" s="183">
        <f>Q98*H98</f>
        <v>0</v>
      </c>
      <c r="S98" s="183">
        <v>0</v>
      </c>
      <c r="T98" s="184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85" t="s">
        <v>232</v>
      </c>
      <c r="AT98" s="185" t="s">
        <v>227</v>
      </c>
      <c r="AU98" s="185" t="s">
        <v>86</v>
      </c>
      <c r="AY98" s="18" t="s">
        <v>225</v>
      </c>
      <c r="BE98" s="186">
        <f>IF(N98="základní",J98,0)</f>
        <v>0</v>
      </c>
      <c r="BF98" s="186">
        <f>IF(N98="snížená",J98,0)</f>
        <v>0</v>
      </c>
      <c r="BG98" s="186">
        <f>IF(N98="zákl. přenesená",J98,0)</f>
        <v>0</v>
      </c>
      <c r="BH98" s="186">
        <f>IF(N98="sníž. přenesená",J98,0)</f>
        <v>0</v>
      </c>
      <c r="BI98" s="186">
        <f>IF(N98="nulová",J98,0)</f>
        <v>0</v>
      </c>
      <c r="BJ98" s="18" t="s">
        <v>84</v>
      </c>
      <c r="BK98" s="186">
        <f>ROUND(I98*H98,2)</f>
        <v>0</v>
      </c>
      <c r="BL98" s="18" t="s">
        <v>232</v>
      </c>
      <c r="BM98" s="185" t="s">
        <v>672</v>
      </c>
    </row>
    <row r="99" spans="1:65" s="13" customFormat="1" ht="11.25">
      <c r="B99" s="187"/>
      <c r="C99" s="188"/>
      <c r="D99" s="189" t="s">
        <v>234</v>
      </c>
      <c r="E99" s="188"/>
      <c r="F99" s="191" t="s">
        <v>758</v>
      </c>
      <c r="G99" s="188"/>
      <c r="H99" s="192">
        <v>1.25</v>
      </c>
      <c r="I99" s="193"/>
      <c r="J99" s="188"/>
      <c r="K99" s="188"/>
      <c r="L99" s="194"/>
      <c r="M99" s="195"/>
      <c r="N99" s="196"/>
      <c r="O99" s="196"/>
      <c r="P99" s="196"/>
      <c r="Q99" s="196"/>
      <c r="R99" s="196"/>
      <c r="S99" s="196"/>
      <c r="T99" s="197"/>
      <c r="AT99" s="198" t="s">
        <v>234</v>
      </c>
      <c r="AU99" s="198" t="s">
        <v>86</v>
      </c>
      <c r="AV99" s="13" t="s">
        <v>86</v>
      </c>
      <c r="AW99" s="13" t="s">
        <v>4</v>
      </c>
      <c r="AX99" s="13" t="s">
        <v>84</v>
      </c>
      <c r="AY99" s="198" t="s">
        <v>225</v>
      </c>
    </row>
    <row r="100" spans="1:65" s="12" customFormat="1" ht="22.9" customHeight="1">
      <c r="B100" s="158"/>
      <c r="C100" s="159"/>
      <c r="D100" s="160" t="s">
        <v>75</v>
      </c>
      <c r="E100" s="172" t="s">
        <v>648</v>
      </c>
      <c r="F100" s="172" t="s">
        <v>649</v>
      </c>
      <c r="G100" s="159"/>
      <c r="H100" s="159"/>
      <c r="I100" s="162"/>
      <c r="J100" s="173">
        <f>BK100</f>
        <v>0</v>
      </c>
      <c r="K100" s="159"/>
      <c r="L100" s="164"/>
      <c r="M100" s="165"/>
      <c r="N100" s="166"/>
      <c r="O100" s="166"/>
      <c r="P100" s="167">
        <f>P101</f>
        <v>0</v>
      </c>
      <c r="Q100" s="166"/>
      <c r="R100" s="167">
        <f>R101</f>
        <v>0</v>
      </c>
      <c r="S100" s="166"/>
      <c r="T100" s="168">
        <f>T101</f>
        <v>0</v>
      </c>
      <c r="AR100" s="169" t="s">
        <v>84</v>
      </c>
      <c r="AT100" s="170" t="s">
        <v>75</v>
      </c>
      <c r="AU100" s="170" t="s">
        <v>84</v>
      </c>
      <c r="AY100" s="169" t="s">
        <v>225</v>
      </c>
      <c r="BK100" s="171">
        <f>BK101</f>
        <v>0</v>
      </c>
    </row>
    <row r="101" spans="1:65" s="2" customFormat="1" ht="44.25" customHeight="1">
      <c r="A101" s="35"/>
      <c r="B101" s="36"/>
      <c r="C101" s="174" t="s">
        <v>358</v>
      </c>
      <c r="D101" s="174" t="s">
        <v>227</v>
      </c>
      <c r="E101" s="175" t="s">
        <v>674</v>
      </c>
      <c r="F101" s="176" t="s">
        <v>675</v>
      </c>
      <c r="G101" s="177" t="s">
        <v>361</v>
      </c>
      <c r="H101" s="178">
        <v>2.6419999999999999</v>
      </c>
      <c r="I101" s="179"/>
      <c r="J101" s="180">
        <f>ROUND(I101*H101,2)</f>
        <v>0</v>
      </c>
      <c r="K101" s="176" t="s">
        <v>231</v>
      </c>
      <c r="L101" s="40"/>
      <c r="M101" s="181" t="s">
        <v>19</v>
      </c>
      <c r="N101" s="182" t="s">
        <v>47</v>
      </c>
      <c r="O101" s="65"/>
      <c r="P101" s="183">
        <f>O101*H101</f>
        <v>0</v>
      </c>
      <c r="Q101" s="183">
        <v>0</v>
      </c>
      <c r="R101" s="183">
        <f>Q101*H101</f>
        <v>0</v>
      </c>
      <c r="S101" s="183">
        <v>0</v>
      </c>
      <c r="T101" s="184">
        <f>S101*H101</f>
        <v>0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85" t="s">
        <v>232</v>
      </c>
      <c r="AT101" s="185" t="s">
        <v>227</v>
      </c>
      <c r="AU101" s="185" t="s">
        <v>86</v>
      </c>
      <c r="AY101" s="18" t="s">
        <v>225</v>
      </c>
      <c r="BE101" s="186">
        <f>IF(N101="základní",J101,0)</f>
        <v>0</v>
      </c>
      <c r="BF101" s="186">
        <f>IF(N101="snížená",J101,0)</f>
        <v>0</v>
      </c>
      <c r="BG101" s="186">
        <f>IF(N101="zákl. přenesená",J101,0)</f>
        <v>0</v>
      </c>
      <c r="BH101" s="186">
        <f>IF(N101="sníž. přenesená",J101,0)</f>
        <v>0</v>
      </c>
      <c r="BI101" s="186">
        <f>IF(N101="nulová",J101,0)</f>
        <v>0</v>
      </c>
      <c r="BJ101" s="18" t="s">
        <v>84</v>
      </c>
      <c r="BK101" s="186">
        <f>ROUND(I101*H101,2)</f>
        <v>0</v>
      </c>
      <c r="BL101" s="18" t="s">
        <v>232</v>
      </c>
      <c r="BM101" s="185" t="s">
        <v>676</v>
      </c>
    </row>
    <row r="102" spans="1:65" s="12" customFormat="1" ht="25.9" customHeight="1">
      <c r="B102" s="158"/>
      <c r="C102" s="159"/>
      <c r="D102" s="160" t="s">
        <v>75</v>
      </c>
      <c r="E102" s="161" t="s">
        <v>677</v>
      </c>
      <c r="F102" s="161" t="s">
        <v>678</v>
      </c>
      <c r="G102" s="159"/>
      <c r="H102" s="159"/>
      <c r="I102" s="162"/>
      <c r="J102" s="163">
        <f>BK102</f>
        <v>0</v>
      </c>
      <c r="K102" s="159"/>
      <c r="L102" s="164"/>
      <c r="M102" s="165"/>
      <c r="N102" s="166"/>
      <c r="O102" s="166"/>
      <c r="P102" s="167">
        <f>P103+P115</f>
        <v>0</v>
      </c>
      <c r="Q102" s="166"/>
      <c r="R102" s="167">
        <f>R103+R115</f>
        <v>0.16437880000000002</v>
      </c>
      <c r="S102" s="166"/>
      <c r="T102" s="168">
        <f>T103+T115</f>
        <v>0.125</v>
      </c>
      <c r="AR102" s="169" t="s">
        <v>86</v>
      </c>
      <c r="AT102" s="170" t="s">
        <v>75</v>
      </c>
      <c r="AU102" s="170" t="s">
        <v>76</v>
      </c>
      <c r="AY102" s="169" t="s">
        <v>225</v>
      </c>
      <c r="BK102" s="171">
        <f>BK103+BK115</f>
        <v>0</v>
      </c>
    </row>
    <row r="103" spans="1:65" s="12" customFormat="1" ht="22.9" customHeight="1">
      <c r="B103" s="158"/>
      <c r="C103" s="159"/>
      <c r="D103" s="160" t="s">
        <v>75</v>
      </c>
      <c r="E103" s="172" t="s">
        <v>679</v>
      </c>
      <c r="F103" s="172" t="s">
        <v>680</v>
      </c>
      <c r="G103" s="159"/>
      <c r="H103" s="159"/>
      <c r="I103" s="162"/>
      <c r="J103" s="173">
        <f>BK103</f>
        <v>0</v>
      </c>
      <c r="K103" s="159"/>
      <c r="L103" s="164"/>
      <c r="M103" s="165"/>
      <c r="N103" s="166"/>
      <c r="O103" s="166"/>
      <c r="P103" s="167">
        <f>SUM(P104:P114)</f>
        <v>0</v>
      </c>
      <c r="Q103" s="166"/>
      <c r="R103" s="167">
        <f>SUM(R104:R114)</f>
        <v>0.16275000000000001</v>
      </c>
      <c r="S103" s="166"/>
      <c r="T103" s="168">
        <f>SUM(T104:T114)</f>
        <v>0.125</v>
      </c>
      <c r="AR103" s="169" t="s">
        <v>86</v>
      </c>
      <c r="AT103" s="170" t="s">
        <v>75</v>
      </c>
      <c r="AU103" s="170" t="s">
        <v>84</v>
      </c>
      <c r="AY103" s="169" t="s">
        <v>225</v>
      </c>
      <c r="BK103" s="171">
        <f>SUM(BK104:BK114)</f>
        <v>0</v>
      </c>
    </row>
    <row r="104" spans="1:65" s="2" customFormat="1" ht="24">
      <c r="A104" s="35"/>
      <c r="B104" s="36"/>
      <c r="C104" s="174" t="s">
        <v>365</v>
      </c>
      <c r="D104" s="174" t="s">
        <v>227</v>
      </c>
      <c r="E104" s="175" t="s">
        <v>681</v>
      </c>
      <c r="F104" s="176" t="s">
        <v>682</v>
      </c>
      <c r="G104" s="177" t="s">
        <v>683</v>
      </c>
      <c r="H104" s="178">
        <v>155</v>
      </c>
      <c r="I104" s="179"/>
      <c r="J104" s="180">
        <f>ROUND(I104*H104,2)</f>
        <v>0</v>
      </c>
      <c r="K104" s="176" t="s">
        <v>231</v>
      </c>
      <c r="L104" s="40"/>
      <c r="M104" s="181" t="s">
        <v>19</v>
      </c>
      <c r="N104" s="182" t="s">
        <v>47</v>
      </c>
      <c r="O104" s="65"/>
      <c r="P104" s="183">
        <f>O104*H104</f>
        <v>0</v>
      </c>
      <c r="Q104" s="183">
        <v>5.0000000000000002E-5</v>
      </c>
      <c r="R104" s="183">
        <f>Q104*H104</f>
        <v>7.7499999999999999E-3</v>
      </c>
      <c r="S104" s="183">
        <v>0</v>
      </c>
      <c r="T104" s="184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85" t="s">
        <v>128</v>
      </c>
      <c r="AT104" s="185" t="s">
        <v>227</v>
      </c>
      <c r="AU104" s="185" t="s">
        <v>86</v>
      </c>
      <c r="AY104" s="18" t="s">
        <v>225</v>
      </c>
      <c r="BE104" s="186">
        <f>IF(N104="základní",J104,0)</f>
        <v>0</v>
      </c>
      <c r="BF104" s="186">
        <f>IF(N104="snížená",J104,0)</f>
        <v>0</v>
      </c>
      <c r="BG104" s="186">
        <f>IF(N104="zákl. přenesená",J104,0)</f>
        <v>0</v>
      </c>
      <c r="BH104" s="186">
        <f>IF(N104="sníž. přenesená",J104,0)</f>
        <v>0</v>
      </c>
      <c r="BI104" s="186">
        <f>IF(N104="nulová",J104,0)</f>
        <v>0</v>
      </c>
      <c r="BJ104" s="18" t="s">
        <v>84</v>
      </c>
      <c r="BK104" s="186">
        <f>ROUND(I104*H104,2)</f>
        <v>0</v>
      </c>
      <c r="BL104" s="18" t="s">
        <v>128</v>
      </c>
      <c r="BM104" s="185" t="s">
        <v>684</v>
      </c>
    </row>
    <row r="105" spans="1:65" s="13" customFormat="1" ht="11.25">
      <c r="B105" s="187"/>
      <c r="C105" s="188"/>
      <c r="D105" s="189" t="s">
        <v>234</v>
      </c>
      <c r="E105" s="190" t="s">
        <v>19</v>
      </c>
      <c r="F105" s="191" t="s">
        <v>759</v>
      </c>
      <c r="G105" s="188"/>
      <c r="H105" s="192">
        <v>155</v>
      </c>
      <c r="I105" s="193"/>
      <c r="J105" s="188"/>
      <c r="K105" s="188"/>
      <c r="L105" s="194"/>
      <c r="M105" s="195"/>
      <c r="N105" s="196"/>
      <c r="O105" s="196"/>
      <c r="P105" s="196"/>
      <c r="Q105" s="196"/>
      <c r="R105" s="196"/>
      <c r="S105" s="196"/>
      <c r="T105" s="197"/>
      <c r="AT105" s="198" t="s">
        <v>234</v>
      </c>
      <c r="AU105" s="198" t="s">
        <v>86</v>
      </c>
      <c r="AV105" s="13" t="s">
        <v>86</v>
      </c>
      <c r="AW105" s="13" t="s">
        <v>37</v>
      </c>
      <c r="AX105" s="13" t="s">
        <v>84</v>
      </c>
      <c r="AY105" s="198" t="s">
        <v>225</v>
      </c>
    </row>
    <row r="106" spans="1:65" s="2" customFormat="1" ht="16.5" customHeight="1">
      <c r="A106" s="35"/>
      <c r="B106" s="36"/>
      <c r="C106" s="210" t="s">
        <v>369</v>
      </c>
      <c r="D106" s="210" t="s">
        <v>410</v>
      </c>
      <c r="E106" s="211" t="s">
        <v>686</v>
      </c>
      <c r="F106" s="212" t="s">
        <v>687</v>
      </c>
      <c r="G106" s="213" t="s">
        <v>361</v>
      </c>
      <c r="H106" s="214">
        <v>0.155</v>
      </c>
      <c r="I106" s="215"/>
      <c r="J106" s="216">
        <f>ROUND(I106*H106,2)</f>
        <v>0</v>
      </c>
      <c r="K106" s="212" t="s">
        <v>19</v>
      </c>
      <c r="L106" s="217"/>
      <c r="M106" s="218" t="s">
        <v>19</v>
      </c>
      <c r="N106" s="219" t="s">
        <v>47</v>
      </c>
      <c r="O106" s="65"/>
      <c r="P106" s="183">
        <f>O106*H106</f>
        <v>0</v>
      </c>
      <c r="Q106" s="183">
        <v>1</v>
      </c>
      <c r="R106" s="183">
        <f>Q106*H106</f>
        <v>0.155</v>
      </c>
      <c r="S106" s="183">
        <v>0</v>
      </c>
      <c r="T106" s="184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85" t="s">
        <v>175</v>
      </c>
      <c r="AT106" s="185" t="s">
        <v>410</v>
      </c>
      <c r="AU106" s="185" t="s">
        <v>86</v>
      </c>
      <c r="AY106" s="18" t="s">
        <v>225</v>
      </c>
      <c r="BE106" s="186">
        <f>IF(N106="základní",J106,0)</f>
        <v>0</v>
      </c>
      <c r="BF106" s="186">
        <f>IF(N106="snížená",J106,0)</f>
        <v>0</v>
      </c>
      <c r="BG106" s="186">
        <f>IF(N106="zákl. přenesená",J106,0)</f>
        <v>0</v>
      </c>
      <c r="BH106" s="186">
        <f>IF(N106="sníž. přenesená",J106,0)</f>
        <v>0</v>
      </c>
      <c r="BI106" s="186">
        <f>IF(N106="nulová",J106,0)</f>
        <v>0</v>
      </c>
      <c r="BJ106" s="18" t="s">
        <v>84</v>
      </c>
      <c r="BK106" s="186">
        <f>ROUND(I106*H106,2)</f>
        <v>0</v>
      </c>
      <c r="BL106" s="18" t="s">
        <v>128</v>
      </c>
      <c r="BM106" s="185" t="s">
        <v>688</v>
      </c>
    </row>
    <row r="107" spans="1:65" s="2" customFormat="1" ht="19.5">
      <c r="A107" s="35"/>
      <c r="B107" s="36"/>
      <c r="C107" s="37"/>
      <c r="D107" s="189" t="s">
        <v>414</v>
      </c>
      <c r="E107" s="37"/>
      <c r="F107" s="220" t="s">
        <v>689</v>
      </c>
      <c r="G107" s="37"/>
      <c r="H107" s="37"/>
      <c r="I107" s="221"/>
      <c r="J107" s="37"/>
      <c r="K107" s="37"/>
      <c r="L107" s="40"/>
      <c r="M107" s="222"/>
      <c r="N107" s="223"/>
      <c r="O107" s="65"/>
      <c r="P107" s="65"/>
      <c r="Q107" s="65"/>
      <c r="R107" s="65"/>
      <c r="S107" s="65"/>
      <c r="T107" s="66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T107" s="18" t="s">
        <v>414</v>
      </c>
      <c r="AU107" s="18" t="s">
        <v>86</v>
      </c>
    </row>
    <row r="108" spans="1:65" s="13" customFormat="1" ht="11.25">
      <c r="B108" s="187"/>
      <c r="C108" s="188"/>
      <c r="D108" s="189" t="s">
        <v>234</v>
      </c>
      <c r="E108" s="188"/>
      <c r="F108" s="191" t="s">
        <v>760</v>
      </c>
      <c r="G108" s="188"/>
      <c r="H108" s="192">
        <v>0.155</v>
      </c>
      <c r="I108" s="193"/>
      <c r="J108" s="188"/>
      <c r="K108" s="188"/>
      <c r="L108" s="194"/>
      <c r="M108" s="195"/>
      <c r="N108" s="196"/>
      <c r="O108" s="196"/>
      <c r="P108" s="196"/>
      <c r="Q108" s="196"/>
      <c r="R108" s="196"/>
      <c r="S108" s="196"/>
      <c r="T108" s="197"/>
      <c r="AT108" s="198" t="s">
        <v>234</v>
      </c>
      <c r="AU108" s="198" t="s">
        <v>86</v>
      </c>
      <c r="AV108" s="13" t="s">
        <v>86</v>
      </c>
      <c r="AW108" s="13" t="s">
        <v>4</v>
      </c>
      <c r="AX108" s="13" t="s">
        <v>84</v>
      </c>
      <c r="AY108" s="198" t="s">
        <v>225</v>
      </c>
    </row>
    <row r="109" spans="1:65" s="2" customFormat="1" ht="24">
      <c r="A109" s="35"/>
      <c r="B109" s="36"/>
      <c r="C109" s="174" t="s">
        <v>111</v>
      </c>
      <c r="D109" s="174" t="s">
        <v>227</v>
      </c>
      <c r="E109" s="175" t="s">
        <v>691</v>
      </c>
      <c r="F109" s="176" t="s">
        <v>692</v>
      </c>
      <c r="G109" s="177" t="s">
        <v>683</v>
      </c>
      <c r="H109" s="178">
        <v>125</v>
      </c>
      <c r="I109" s="179"/>
      <c r="J109" s="180">
        <f>ROUND(I109*H109,2)</f>
        <v>0</v>
      </c>
      <c r="K109" s="176" t="s">
        <v>231</v>
      </c>
      <c r="L109" s="40"/>
      <c r="M109" s="181" t="s">
        <v>19</v>
      </c>
      <c r="N109" s="182" t="s">
        <v>47</v>
      </c>
      <c r="O109" s="65"/>
      <c r="P109" s="183">
        <f>O109*H109</f>
        <v>0</v>
      </c>
      <c r="Q109" s="183">
        <v>0</v>
      </c>
      <c r="R109" s="183">
        <f>Q109*H109</f>
        <v>0</v>
      </c>
      <c r="S109" s="183">
        <v>1E-3</v>
      </c>
      <c r="T109" s="184">
        <f>S109*H109</f>
        <v>0.125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85" t="s">
        <v>128</v>
      </c>
      <c r="AT109" s="185" t="s">
        <v>227</v>
      </c>
      <c r="AU109" s="185" t="s">
        <v>86</v>
      </c>
      <c r="AY109" s="18" t="s">
        <v>225</v>
      </c>
      <c r="BE109" s="186">
        <f>IF(N109="základní",J109,0)</f>
        <v>0</v>
      </c>
      <c r="BF109" s="186">
        <f>IF(N109="snížená",J109,0)</f>
        <v>0</v>
      </c>
      <c r="BG109" s="186">
        <f>IF(N109="zákl. přenesená",J109,0)</f>
        <v>0</v>
      </c>
      <c r="BH109" s="186">
        <f>IF(N109="sníž. přenesená",J109,0)</f>
        <v>0</v>
      </c>
      <c r="BI109" s="186">
        <f>IF(N109="nulová",J109,0)</f>
        <v>0</v>
      </c>
      <c r="BJ109" s="18" t="s">
        <v>84</v>
      </c>
      <c r="BK109" s="186">
        <f>ROUND(I109*H109,2)</f>
        <v>0</v>
      </c>
      <c r="BL109" s="18" t="s">
        <v>128</v>
      </c>
      <c r="BM109" s="185" t="s">
        <v>693</v>
      </c>
    </row>
    <row r="110" spans="1:65" s="13" customFormat="1" ht="11.25">
      <c r="B110" s="187"/>
      <c r="C110" s="188"/>
      <c r="D110" s="189" t="s">
        <v>234</v>
      </c>
      <c r="E110" s="190" t="s">
        <v>19</v>
      </c>
      <c r="F110" s="191" t="s">
        <v>761</v>
      </c>
      <c r="G110" s="188"/>
      <c r="H110" s="192">
        <v>125</v>
      </c>
      <c r="I110" s="193"/>
      <c r="J110" s="188"/>
      <c r="K110" s="188"/>
      <c r="L110" s="194"/>
      <c r="M110" s="195"/>
      <c r="N110" s="196"/>
      <c r="O110" s="196"/>
      <c r="P110" s="196"/>
      <c r="Q110" s="196"/>
      <c r="R110" s="196"/>
      <c r="S110" s="196"/>
      <c r="T110" s="197"/>
      <c r="AT110" s="198" t="s">
        <v>234</v>
      </c>
      <c r="AU110" s="198" t="s">
        <v>86</v>
      </c>
      <c r="AV110" s="13" t="s">
        <v>86</v>
      </c>
      <c r="AW110" s="13" t="s">
        <v>37</v>
      </c>
      <c r="AX110" s="13" t="s">
        <v>84</v>
      </c>
      <c r="AY110" s="198" t="s">
        <v>225</v>
      </c>
    </row>
    <row r="111" spans="1:65" s="2" customFormat="1" ht="16.5" customHeight="1">
      <c r="A111" s="35"/>
      <c r="B111" s="36"/>
      <c r="C111" s="174" t="s">
        <v>114</v>
      </c>
      <c r="D111" s="174" t="s">
        <v>227</v>
      </c>
      <c r="E111" s="175" t="s">
        <v>695</v>
      </c>
      <c r="F111" s="176" t="s">
        <v>696</v>
      </c>
      <c r="G111" s="177" t="s">
        <v>683</v>
      </c>
      <c r="H111" s="178">
        <v>125</v>
      </c>
      <c r="I111" s="179"/>
      <c r="J111" s="180">
        <f>ROUND(I111*H111,2)</f>
        <v>0</v>
      </c>
      <c r="K111" s="176" t="s">
        <v>19</v>
      </c>
      <c r="L111" s="40"/>
      <c r="M111" s="181" t="s">
        <v>19</v>
      </c>
      <c r="N111" s="182" t="s">
        <v>47</v>
      </c>
      <c r="O111" s="65"/>
      <c r="P111" s="183">
        <f>O111*H111</f>
        <v>0</v>
      </c>
      <c r="Q111" s="183">
        <v>0</v>
      </c>
      <c r="R111" s="183">
        <f>Q111*H111</f>
        <v>0</v>
      </c>
      <c r="S111" s="183">
        <v>0</v>
      </c>
      <c r="T111" s="184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85" t="s">
        <v>128</v>
      </c>
      <c r="AT111" s="185" t="s">
        <v>227</v>
      </c>
      <c r="AU111" s="185" t="s">
        <v>86</v>
      </c>
      <c r="AY111" s="18" t="s">
        <v>225</v>
      </c>
      <c r="BE111" s="186">
        <f>IF(N111="základní",J111,0)</f>
        <v>0</v>
      </c>
      <c r="BF111" s="186">
        <f>IF(N111="snížená",J111,0)</f>
        <v>0</v>
      </c>
      <c r="BG111" s="186">
        <f>IF(N111="zákl. přenesená",J111,0)</f>
        <v>0</v>
      </c>
      <c r="BH111" s="186">
        <f>IF(N111="sníž. přenesená",J111,0)</f>
        <v>0</v>
      </c>
      <c r="BI111" s="186">
        <f>IF(N111="nulová",J111,0)</f>
        <v>0</v>
      </c>
      <c r="BJ111" s="18" t="s">
        <v>84</v>
      </c>
      <c r="BK111" s="186">
        <f>ROUND(I111*H111,2)</f>
        <v>0</v>
      </c>
      <c r="BL111" s="18" t="s">
        <v>128</v>
      </c>
      <c r="BM111" s="185" t="s">
        <v>697</v>
      </c>
    </row>
    <row r="112" spans="1:65" s="2" customFormat="1" ht="19.5">
      <c r="A112" s="35"/>
      <c r="B112" s="36"/>
      <c r="C112" s="37"/>
      <c r="D112" s="189" t="s">
        <v>414</v>
      </c>
      <c r="E112" s="37"/>
      <c r="F112" s="220" t="s">
        <v>698</v>
      </c>
      <c r="G112" s="37"/>
      <c r="H112" s="37"/>
      <c r="I112" s="221"/>
      <c r="J112" s="37"/>
      <c r="K112" s="37"/>
      <c r="L112" s="40"/>
      <c r="M112" s="222"/>
      <c r="N112" s="223"/>
      <c r="O112" s="65"/>
      <c r="P112" s="65"/>
      <c r="Q112" s="65"/>
      <c r="R112" s="65"/>
      <c r="S112" s="65"/>
      <c r="T112" s="66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T112" s="18" t="s">
        <v>414</v>
      </c>
      <c r="AU112" s="18" t="s">
        <v>86</v>
      </c>
    </row>
    <row r="113" spans="1:65" s="13" customFormat="1" ht="11.25">
      <c r="B113" s="187"/>
      <c r="C113" s="188"/>
      <c r="D113" s="189" t="s">
        <v>234</v>
      </c>
      <c r="E113" s="188"/>
      <c r="F113" s="191" t="s">
        <v>762</v>
      </c>
      <c r="G113" s="188"/>
      <c r="H113" s="192">
        <v>125</v>
      </c>
      <c r="I113" s="193"/>
      <c r="J113" s="188"/>
      <c r="K113" s="188"/>
      <c r="L113" s="194"/>
      <c r="M113" s="195"/>
      <c r="N113" s="196"/>
      <c r="O113" s="196"/>
      <c r="P113" s="196"/>
      <c r="Q113" s="196"/>
      <c r="R113" s="196"/>
      <c r="S113" s="196"/>
      <c r="T113" s="197"/>
      <c r="AT113" s="198" t="s">
        <v>234</v>
      </c>
      <c r="AU113" s="198" t="s">
        <v>86</v>
      </c>
      <c r="AV113" s="13" t="s">
        <v>86</v>
      </c>
      <c r="AW113" s="13" t="s">
        <v>4</v>
      </c>
      <c r="AX113" s="13" t="s">
        <v>84</v>
      </c>
      <c r="AY113" s="198" t="s">
        <v>225</v>
      </c>
    </row>
    <row r="114" spans="1:65" s="2" customFormat="1" ht="44.25" customHeight="1">
      <c r="A114" s="35"/>
      <c r="B114" s="36"/>
      <c r="C114" s="174" t="s">
        <v>117</v>
      </c>
      <c r="D114" s="174" t="s">
        <v>227</v>
      </c>
      <c r="E114" s="175" t="s">
        <v>700</v>
      </c>
      <c r="F114" s="176" t="s">
        <v>701</v>
      </c>
      <c r="G114" s="177" t="s">
        <v>361</v>
      </c>
      <c r="H114" s="178">
        <v>0.16300000000000001</v>
      </c>
      <c r="I114" s="179"/>
      <c r="J114" s="180">
        <f>ROUND(I114*H114,2)</f>
        <v>0</v>
      </c>
      <c r="K114" s="176" t="s">
        <v>231</v>
      </c>
      <c r="L114" s="40"/>
      <c r="M114" s="181" t="s">
        <v>19</v>
      </c>
      <c r="N114" s="182" t="s">
        <v>47</v>
      </c>
      <c r="O114" s="65"/>
      <c r="P114" s="183">
        <f>O114*H114</f>
        <v>0</v>
      </c>
      <c r="Q114" s="183">
        <v>0</v>
      </c>
      <c r="R114" s="183">
        <f>Q114*H114</f>
        <v>0</v>
      </c>
      <c r="S114" s="183">
        <v>0</v>
      </c>
      <c r="T114" s="184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85" t="s">
        <v>128</v>
      </c>
      <c r="AT114" s="185" t="s">
        <v>227</v>
      </c>
      <c r="AU114" s="185" t="s">
        <v>86</v>
      </c>
      <c r="AY114" s="18" t="s">
        <v>225</v>
      </c>
      <c r="BE114" s="186">
        <f>IF(N114="základní",J114,0)</f>
        <v>0</v>
      </c>
      <c r="BF114" s="186">
        <f>IF(N114="snížená",J114,0)</f>
        <v>0</v>
      </c>
      <c r="BG114" s="186">
        <f>IF(N114="zákl. přenesená",J114,0)</f>
        <v>0</v>
      </c>
      <c r="BH114" s="186">
        <f>IF(N114="sníž. přenesená",J114,0)</f>
        <v>0</v>
      </c>
      <c r="BI114" s="186">
        <f>IF(N114="nulová",J114,0)</f>
        <v>0</v>
      </c>
      <c r="BJ114" s="18" t="s">
        <v>84</v>
      </c>
      <c r="BK114" s="186">
        <f>ROUND(I114*H114,2)</f>
        <v>0</v>
      </c>
      <c r="BL114" s="18" t="s">
        <v>128</v>
      </c>
      <c r="BM114" s="185" t="s">
        <v>702</v>
      </c>
    </row>
    <row r="115" spans="1:65" s="12" customFormat="1" ht="22.9" customHeight="1">
      <c r="B115" s="158"/>
      <c r="C115" s="159"/>
      <c r="D115" s="160" t="s">
        <v>75</v>
      </c>
      <c r="E115" s="172" t="s">
        <v>703</v>
      </c>
      <c r="F115" s="172" t="s">
        <v>704</v>
      </c>
      <c r="G115" s="159"/>
      <c r="H115" s="159"/>
      <c r="I115" s="162"/>
      <c r="J115" s="173">
        <f>BK115</f>
        <v>0</v>
      </c>
      <c r="K115" s="159"/>
      <c r="L115" s="164"/>
      <c r="M115" s="165"/>
      <c r="N115" s="166"/>
      <c r="O115" s="166"/>
      <c r="P115" s="167">
        <f>SUM(P116:P118)</f>
        <v>0</v>
      </c>
      <c r="Q115" s="166"/>
      <c r="R115" s="167">
        <f>SUM(R116:R118)</f>
        <v>1.6288000000000001E-3</v>
      </c>
      <c r="S115" s="166"/>
      <c r="T115" s="168">
        <f>SUM(T116:T118)</f>
        <v>0</v>
      </c>
      <c r="AR115" s="169" t="s">
        <v>86</v>
      </c>
      <c r="AT115" s="170" t="s">
        <v>75</v>
      </c>
      <c r="AU115" s="170" t="s">
        <v>84</v>
      </c>
      <c r="AY115" s="169" t="s">
        <v>225</v>
      </c>
      <c r="BK115" s="171">
        <f>SUM(BK116:BK118)</f>
        <v>0</v>
      </c>
    </row>
    <row r="116" spans="1:65" s="2" customFormat="1" ht="33" customHeight="1">
      <c r="A116" s="35"/>
      <c r="B116" s="36"/>
      <c r="C116" s="174" t="s">
        <v>120</v>
      </c>
      <c r="D116" s="174" t="s">
        <v>227</v>
      </c>
      <c r="E116" s="175" t="s">
        <v>705</v>
      </c>
      <c r="F116" s="176" t="s">
        <v>706</v>
      </c>
      <c r="G116" s="177" t="s">
        <v>230</v>
      </c>
      <c r="H116" s="178">
        <v>5.09</v>
      </c>
      <c r="I116" s="179"/>
      <c r="J116" s="180">
        <f>ROUND(I116*H116,2)</f>
        <v>0</v>
      </c>
      <c r="K116" s="176" t="s">
        <v>231</v>
      </c>
      <c r="L116" s="40"/>
      <c r="M116" s="181" t="s">
        <v>19</v>
      </c>
      <c r="N116" s="182" t="s">
        <v>47</v>
      </c>
      <c r="O116" s="65"/>
      <c r="P116" s="183">
        <f>O116*H116</f>
        <v>0</v>
      </c>
      <c r="Q116" s="183">
        <v>3.2000000000000003E-4</v>
      </c>
      <c r="R116" s="183">
        <f>Q116*H116</f>
        <v>1.6288000000000001E-3</v>
      </c>
      <c r="S116" s="183">
        <v>0</v>
      </c>
      <c r="T116" s="184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85" t="s">
        <v>128</v>
      </c>
      <c r="AT116" s="185" t="s">
        <v>227</v>
      </c>
      <c r="AU116" s="185" t="s">
        <v>86</v>
      </c>
      <c r="AY116" s="18" t="s">
        <v>225</v>
      </c>
      <c r="BE116" s="186">
        <f>IF(N116="základní",J116,0)</f>
        <v>0</v>
      </c>
      <c r="BF116" s="186">
        <f>IF(N116="snížená",J116,0)</f>
        <v>0</v>
      </c>
      <c r="BG116" s="186">
        <f>IF(N116="zákl. přenesená",J116,0)</f>
        <v>0</v>
      </c>
      <c r="BH116" s="186">
        <f>IF(N116="sníž. přenesená",J116,0)</f>
        <v>0</v>
      </c>
      <c r="BI116" s="186">
        <f>IF(N116="nulová",J116,0)</f>
        <v>0</v>
      </c>
      <c r="BJ116" s="18" t="s">
        <v>84</v>
      </c>
      <c r="BK116" s="186">
        <f>ROUND(I116*H116,2)</f>
        <v>0</v>
      </c>
      <c r="BL116" s="18" t="s">
        <v>128</v>
      </c>
      <c r="BM116" s="185" t="s">
        <v>707</v>
      </c>
    </row>
    <row r="117" spans="1:65" s="2" customFormat="1" ht="58.5">
      <c r="A117" s="35"/>
      <c r="B117" s="36"/>
      <c r="C117" s="37"/>
      <c r="D117" s="189" t="s">
        <v>414</v>
      </c>
      <c r="E117" s="37"/>
      <c r="F117" s="220" t="s">
        <v>708</v>
      </c>
      <c r="G117" s="37"/>
      <c r="H117" s="37"/>
      <c r="I117" s="221"/>
      <c r="J117" s="37"/>
      <c r="K117" s="37"/>
      <c r="L117" s="40"/>
      <c r="M117" s="222"/>
      <c r="N117" s="223"/>
      <c r="O117" s="65"/>
      <c r="P117" s="65"/>
      <c r="Q117" s="65"/>
      <c r="R117" s="65"/>
      <c r="S117" s="65"/>
      <c r="T117" s="66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T117" s="18" t="s">
        <v>414</v>
      </c>
      <c r="AU117" s="18" t="s">
        <v>86</v>
      </c>
    </row>
    <row r="118" spans="1:65" s="13" customFormat="1" ht="11.25">
      <c r="B118" s="187"/>
      <c r="C118" s="188"/>
      <c r="D118" s="189" t="s">
        <v>234</v>
      </c>
      <c r="E118" s="190" t="s">
        <v>19</v>
      </c>
      <c r="F118" s="191" t="s">
        <v>763</v>
      </c>
      <c r="G118" s="188"/>
      <c r="H118" s="192">
        <v>5.09</v>
      </c>
      <c r="I118" s="193"/>
      <c r="J118" s="188"/>
      <c r="K118" s="188"/>
      <c r="L118" s="194"/>
      <c r="M118" s="240"/>
      <c r="N118" s="241"/>
      <c r="O118" s="241"/>
      <c r="P118" s="241"/>
      <c r="Q118" s="241"/>
      <c r="R118" s="241"/>
      <c r="S118" s="241"/>
      <c r="T118" s="242"/>
      <c r="AT118" s="198" t="s">
        <v>234</v>
      </c>
      <c r="AU118" s="198" t="s">
        <v>86</v>
      </c>
      <c r="AV118" s="13" t="s">
        <v>86</v>
      </c>
      <c r="AW118" s="13" t="s">
        <v>37</v>
      </c>
      <c r="AX118" s="13" t="s">
        <v>84</v>
      </c>
      <c r="AY118" s="198" t="s">
        <v>225</v>
      </c>
    </row>
    <row r="119" spans="1:65" s="2" customFormat="1" ht="6.95" customHeight="1">
      <c r="A119" s="35"/>
      <c r="B119" s="48"/>
      <c r="C119" s="49"/>
      <c r="D119" s="49"/>
      <c r="E119" s="49"/>
      <c r="F119" s="49"/>
      <c r="G119" s="49"/>
      <c r="H119" s="49"/>
      <c r="I119" s="49"/>
      <c r="J119" s="49"/>
      <c r="K119" s="49"/>
      <c r="L119" s="40"/>
      <c r="M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</sheetData>
  <sheetProtection algorithmName="SHA-512" hashValue="aS5LSSh0lM4vlixKq60CxpDzEtpW5GWnhS7MAW2VtHjhbB+E56etbwGcHclHE4p+7S3lhyOic3y44L3z2gk9Iw==" saltValue="mu7YSsIx11+I30BxBwK66sZobLRNP/Y9f7m5sHU9IPCIVIpQqRRnH98HkoRIoRCuwiqHT91yvPz8NulY/uzsEw==" spinCount="100000" sheet="1" objects="1" scenarios="1" formatColumns="0" formatRows="0" autoFilter="0"/>
  <autoFilter ref="C85:K118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41</vt:i4>
      </vt:variant>
      <vt:variant>
        <vt:lpstr>Pojmenované oblasti</vt:lpstr>
      </vt:variant>
      <vt:variant>
        <vt:i4>81</vt:i4>
      </vt:variant>
    </vt:vector>
  </HeadingPairs>
  <TitlesOfParts>
    <vt:vector size="122" baseType="lpstr">
      <vt:lpstr>Rekapitulace stavby</vt:lpstr>
      <vt:lpstr>01 - SDZ</vt:lpstr>
      <vt:lpstr>02 - 5K3-1</vt:lpstr>
      <vt:lpstr>03 - 5K3-5</vt:lpstr>
      <vt:lpstr>04 - 5K3-7</vt:lpstr>
      <vt:lpstr>05 - 5K4-2</vt:lpstr>
      <vt:lpstr>06 - 5K4-3</vt:lpstr>
      <vt:lpstr>07 - 5K4-5</vt:lpstr>
      <vt:lpstr>08 - 5K4-10</vt:lpstr>
      <vt:lpstr>09 - M1-1-1</vt:lpstr>
      <vt:lpstr>10 - M1-1-2</vt:lpstr>
      <vt:lpstr>11 - M1-2</vt:lpstr>
      <vt:lpstr>12 - M1-3</vt:lpstr>
      <vt:lpstr>13 - M1-1-5</vt:lpstr>
      <vt:lpstr>14 - M1-1-8</vt:lpstr>
      <vt:lpstr>15 - P1+P2+P3-1</vt:lpstr>
      <vt:lpstr>16 - P1+P2+P3-3</vt:lpstr>
      <vt:lpstr>17 - P1+P2+P3-4</vt:lpstr>
      <vt:lpstr>18 - P1+P2+P3-5-1</vt:lpstr>
      <vt:lpstr>19 - P1+P2+P3-5-2</vt:lpstr>
      <vt:lpstr>20 - P1+P2+P3-6</vt:lpstr>
      <vt:lpstr>21 - P1+P2+P3-7</vt:lpstr>
      <vt:lpstr>22 - P1+P2+P3-8-1</vt:lpstr>
      <vt:lpstr>23 - P1+P2+P3-9</vt:lpstr>
      <vt:lpstr>24 - P1+P2+P3-10</vt:lpstr>
      <vt:lpstr>25 - P1-P2-P3-11</vt:lpstr>
      <vt:lpstr>26 - P1+P2+P3-14</vt:lpstr>
      <vt:lpstr>27 - P1+P2+P3-15</vt:lpstr>
      <vt:lpstr>28 - P1+P2+P3-17</vt:lpstr>
      <vt:lpstr>29 - P1+P2+P3-21</vt:lpstr>
      <vt:lpstr>30 - P1+P2+P3-22</vt:lpstr>
      <vt:lpstr>31 - P4-1</vt:lpstr>
      <vt:lpstr>32 - P4-2</vt:lpstr>
      <vt:lpstr>33 - P4-3</vt:lpstr>
      <vt:lpstr>34 - P4-5</vt:lpstr>
      <vt:lpstr>35 - P4-13</vt:lpstr>
      <vt:lpstr>36 - Rušené portály</vt:lpstr>
      <vt:lpstr>d - Dopravní opatření</vt:lpstr>
      <vt:lpstr>v - VRN</vt:lpstr>
      <vt:lpstr>Seznam figur</vt:lpstr>
      <vt:lpstr>Pokyny pro vyplnění</vt:lpstr>
      <vt:lpstr>'01 - SDZ'!Názvy_tisku</vt:lpstr>
      <vt:lpstr>'02 - 5K3-1'!Názvy_tisku</vt:lpstr>
      <vt:lpstr>'03 - 5K3-5'!Názvy_tisku</vt:lpstr>
      <vt:lpstr>'04 - 5K3-7'!Názvy_tisku</vt:lpstr>
      <vt:lpstr>'05 - 5K4-2'!Názvy_tisku</vt:lpstr>
      <vt:lpstr>'06 - 5K4-3'!Názvy_tisku</vt:lpstr>
      <vt:lpstr>'07 - 5K4-5'!Názvy_tisku</vt:lpstr>
      <vt:lpstr>'08 - 5K4-10'!Názvy_tisku</vt:lpstr>
      <vt:lpstr>'09 - M1-1-1'!Názvy_tisku</vt:lpstr>
      <vt:lpstr>'10 - M1-1-2'!Názvy_tisku</vt:lpstr>
      <vt:lpstr>'11 - M1-2'!Názvy_tisku</vt:lpstr>
      <vt:lpstr>'12 - M1-3'!Názvy_tisku</vt:lpstr>
      <vt:lpstr>'13 - M1-1-5'!Názvy_tisku</vt:lpstr>
      <vt:lpstr>'14 - M1-1-8'!Názvy_tisku</vt:lpstr>
      <vt:lpstr>'15 - P1+P2+P3-1'!Názvy_tisku</vt:lpstr>
      <vt:lpstr>'16 - P1+P2+P3-3'!Názvy_tisku</vt:lpstr>
      <vt:lpstr>'17 - P1+P2+P3-4'!Názvy_tisku</vt:lpstr>
      <vt:lpstr>'18 - P1+P2+P3-5-1'!Názvy_tisku</vt:lpstr>
      <vt:lpstr>'19 - P1+P2+P3-5-2'!Názvy_tisku</vt:lpstr>
      <vt:lpstr>'20 - P1+P2+P3-6'!Názvy_tisku</vt:lpstr>
      <vt:lpstr>'21 - P1+P2+P3-7'!Názvy_tisku</vt:lpstr>
      <vt:lpstr>'22 - P1+P2+P3-8-1'!Názvy_tisku</vt:lpstr>
      <vt:lpstr>'23 - P1+P2+P3-9'!Názvy_tisku</vt:lpstr>
      <vt:lpstr>'24 - P1+P2+P3-10'!Názvy_tisku</vt:lpstr>
      <vt:lpstr>'25 - P1-P2-P3-11'!Názvy_tisku</vt:lpstr>
      <vt:lpstr>'26 - P1+P2+P3-14'!Názvy_tisku</vt:lpstr>
      <vt:lpstr>'27 - P1+P2+P3-15'!Názvy_tisku</vt:lpstr>
      <vt:lpstr>'28 - P1+P2+P3-17'!Názvy_tisku</vt:lpstr>
      <vt:lpstr>'29 - P1+P2+P3-21'!Názvy_tisku</vt:lpstr>
      <vt:lpstr>'30 - P1+P2+P3-22'!Názvy_tisku</vt:lpstr>
      <vt:lpstr>'31 - P4-1'!Názvy_tisku</vt:lpstr>
      <vt:lpstr>'32 - P4-2'!Názvy_tisku</vt:lpstr>
      <vt:lpstr>'33 - P4-3'!Názvy_tisku</vt:lpstr>
      <vt:lpstr>'34 - P4-5'!Názvy_tisku</vt:lpstr>
      <vt:lpstr>'35 - P4-13'!Názvy_tisku</vt:lpstr>
      <vt:lpstr>'36 - Rušené portály'!Názvy_tisku</vt:lpstr>
      <vt:lpstr>'d - Dopravní opatření'!Názvy_tisku</vt:lpstr>
      <vt:lpstr>'Rekapitulace stavby'!Názvy_tisku</vt:lpstr>
      <vt:lpstr>'Seznam figur'!Názvy_tisku</vt:lpstr>
      <vt:lpstr>'v - VRN'!Názvy_tisku</vt:lpstr>
      <vt:lpstr>'01 - SDZ'!Oblast_tisku</vt:lpstr>
      <vt:lpstr>'02 - 5K3-1'!Oblast_tisku</vt:lpstr>
      <vt:lpstr>'03 - 5K3-5'!Oblast_tisku</vt:lpstr>
      <vt:lpstr>'04 - 5K3-7'!Oblast_tisku</vt:lpstr>
      <vt:lpstr>'05 - 5K4-2'!Oblast_tisku</vt:lpstr>
      <vt:lpstr>'06 - 5K4-3'!Oblast_tisku</vt:lpstr>
      <vt:lpstr>'07 - 5K4-5'!Oblast_tisku</vt:lpstr>
      <vt:lpstr>'08 - 5K4-10'!Oblast_tisku</vt:lpstr>
      <vt:lpstr>'09 - M1-1-1'!Oblast_tisku</vt:lpstr>
      <vt:lpstr>'10 - M1-1-2'!Oblast_tisku</vt:lpstr>
      <vt:lpstr>'11 - M1-2'!Oblast_tisku</vt:lpstr>
      <vt:lpstr>'12 - M1-3'!Oblast_tisku</vt:lpstr>
      <vt:lpstr>'13 - M1-1-5'!Oblast_tisku</vt:lpstr>
      <vt:lpstr>'14 - M1-1-8'!Oblast_tisku</vt:lpstr>
      <vt:lpstr>'15 - P1+P2+P3-1'!Oblast_tisku</vt:lpstr>
      <vt:lpstr>'16 - P1+P2+P3-3'!Oblast_tisku</vt:lpstr>
      <vt:lpstr>'17 - P1+P2+P3-4'!Oblast_tisku</vt:lpstr>
      <vt:lpstr>'18 - P1+P2+P3-5-1'!Oblast_tisku</vt:lpstr>
      <vt:lpstr>'19 - P1+P2+P3-5-2'!Oblast_tisku</vt:lpstr>
      <vt:lpstr>'20 - P1+P2+P3-6'!Oblast_tisku</vt:lpstr>
      <vt:lpstr>'21 - P1+P2+P3-7'!Oblast_tisku</vt:lpstr>
      <vt:lpstr>'22 - P1+P2+P3-8-1'!Oblast_tisku</vt:lpstr>
      <vt:lpstr>'23 - P1+P2+P3-9'!Oblast_tisku</vt:lpstr>
      <vt:lpstr>'24 - P1+P2+P3-10'!Oblast_tisku</vt:lpstr>
      <vt:lpstr>'25 - P1-P2-P3-11'!Oblast_tisku</vt:lpstr>
      <vt:lpstr>'26 - P1+P2+P3-14'!Oblast_tisku</vt:lpstr>
      <vt:lpstr>'27 - P1+P2+P3-15'!Oblast_tisku</vt:lpstr>
      <vt:lpstr>'28 - P1+P2+P3-17'!Oblast_tisku</vt:lpstr>
      <vt:lpstr>'29 - P1+P2+P3-21'!Oblast_tisku</vt:lpstr>
      <vt:lpstr>'30 - P1+P2+P3-22'!Oblast_tisku</vt:lpstr>
      <vt:lpstr>'31 - P4-1'!Oblast_tisku</vt:lpstr>
      <vt:lpstr>'32 - P4-2'!Oblast_tisku</vt:lpstr>
      <vt:lpstr>'33 - P4-3'!Oblast_tisku</vt:lpstr>
      <vt:lpstr>'34 - P4-5'!Oblast_tisku</vt:lpstr>
      <vt:lpstr>'35 - P4-13'!Oblast_tisku</vt:lpstr>
      <vt:lpstr>'36 - Rušené portály'!Oblast_tisku</vt:lpstr>
      <vt:lpstr>'d - Dopravní opatření'!Oblast_tisku</vt:lpstr>
      <vt:lpstr>'Pokyny pro vyplnění'!Oblast_tisku</vt:lpstr>
      <vt:lpstr>'Rekapitulace stavby'!Oblast_tisku</vt:lpstr>
      <vt:lpstr>'Seznam figur'!Oblast_tisku</vt:lpstr>
      <vt:lpstr>'v - VRN'!Oblast_tisku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NOVÁK</dc:creator>
  <cp:lastModifiedBy>Malá Pavla</cp:lastModifiedBy>
  <dcterms:created xsi:type="dcterms:W3CDTF">2021-03-01T17:03:45Z</dcterms:created>
  <dcterms:modified xsi:type="dcterms:W3CDTF">2021-03-03T08:54:20Z</dcterms:modified>
</cp:coreProperties>
</file>